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andrew.marotta/Documents/"/>
    </mc:Choice>
  </mc:AlternateContent>
  <xr:revisionPtr revIDLastSave="0" documentId="8_{2D1DDFCA-E455-034F-B6DB-94C0204E96FD}" xr6:coauthVersionLast="46" xr6:coauthVersionMax="46" xr10:uidLastSave="{00000000-0000-0000-0000-000000000000}"/>
  <bookViews>
    <workbookView xWindow="1180" yWindow="1660" windowWidth="27600" windowHeight="17540" activeTab="2" xr2:uid="{00000000-000D-0000-FFFF-FFFF00000000}"/>
  </bookViews>
  <sheets>
    <sheet name="ROI Calculation Worksheet" sheetId="1" r:id="rId1"/>
    <sheet name="Summary" sheetId="2" r:id="rId2"/>
    <sheet name="Chart Dat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 l="1"/>
  <c r="E9" i="3"/>
  <c r="D9" i="3"/>
  <c r="F2" i="3"/>
  <c r="E2" i="3"/>
  <c r="D2" i="3"/>
  <c r="D154" i="1"/>
  <c r="D153" i="1"/>
  <c r="D152" i="1"/>
  <c r="E120" i="1"/>
  <c r="J119" i="1"/>
  <c r="F88" i="1"/>
  <c r="D20" i="2" s="1"/>
  <c r="E20" i="2" s="1"/>
  <c r="F20" i="2" s="1"/>
  <c r="F76" i="1"/>
  <c r="F65" i="1"/>
  <c r="F67" i="1" s="1"/>
  <c r="F62" i="1"/>
  <c r="D61" i="1"/>
  <c r="F61" i="1" s="1"/>
  <c r="D60" i="1"/>
  <c r="F60" i="1" s="1"/>
  <c r="F59" i="1"/>
  <c r="D59" i="1"/>
  <c r="D58" i="1"/>
  <c r="F37" i="1"/>
  <c r="F35" i="1"/>
  <c r="D35" i="1"/>
  <c r="D34" i="1"/>
  <c r="F34" i="1" s="1"/>
  <c r="D31" i="1"/>
  <c r="D32" i="1" s="1"/>
  <c r="F30" i="1"/>
  <c r="D30" i="1"/>
  <c r="D29" i="1"/>
  <c r="F29" i="1" s="1"/>
  <c r="F31" i="1" l="1"/>
  <c r="F43" i="1" s="1"/>
  <c r="D37" i="1"/>
  <c r="D38" i="1"/>
  <c r="D63" i="1"/>
  <c r="D65" i="1" s="1"/>
  <c r="D67" i="1" s="1"/>
  <c r="F77" i="1"/>
  <c r="F79" i="1"/>
  <c r="F80" i="1" s="1"/>
  <c r="F69" i="1" l="1"/>
  <c r="C22" i="3"/>
  <c r="D10" i="3"/>
  <c r="D39" i="1"/>
  <c r="C17" i="3"/>
  <c r="D3" i="3"/>
  <c r="E3" i="3" s="1"/>
  <c r="F3" i="3" s="1"/>
  <c r="F32" i="1"/>
  <c r="F38" i="1" l="1"/>
  <c r="F86" i="1"/>
  <c r="D19" i="2" s="1"/>
  <c r="D24" i="3"/>
  <c r="I12" i="2" s="1"/>
  <c r="F87" i="1"/>
  <c r="D22" i="2" s="1"/>
  <c r="F70" i="1"/>
  <c r="E22" i="2" l="1"/>
  <c r="D12" i="3"/>
  <c r="B26" i="2"/>
  <c r="E19" i="2"/>
  <c r="F19" i="2" s="1"/>
  <c r="D4" i="3"/>
  <c r="E4" i="3" s="1"/>
  <c r="F4" i="3" s="1"/>
  <c r="F39" i="1"/>
  <c r="D18" i="3"/>
  <c r="F42" i="1"/>
  <c r="F40" i="1"/>
  <c r="D5" i="3" l="1"/>
  <c r="D21" i="2"/>
  <c r="E21" i="2" s="1"/>
  <c r="D19" i="3"/>
  <c r="G12" i="2" s="1"/>
  <c r="F89" i="1"/>
  <c r="F41" i="1"/>
  <c r="F91" i="1" s="1"/>
  <c r="F22" i="2"/>
  <c r="F12" i="3" s="1"/>
  <c r="F10" i="3" s="1"/>
  <c r="E12" i="3"/>
  <c r="I13" i="2" l="1"/>
  <c r="E10" i="3"/>
  <c r="D23" i="2"/>
  <c r="F90" i="1"/>
  <c r="E5" i="3"/>
  <c r="G13" i="2" s="1"/>
  <c r="F21" i="2"/>
  <c r="F5" i="3" s="1"/>
  <c r="B27" i="2" l="1"/>
  <c r="E23" i="2"/>
  <c r="F23" i="2" s="1"/>
</calcChain>
</file>

<file path=xl/sharedStrings.xml><?xml version="1.0" encoding="utf-8"?>
<sst xmlns="http://schemas.openxmlformats.org/spreadsheetml/2006/main" count="252" uniqueCount="218">
  <si>
    <t xml:space="preserve"> Collaborator ROI Worksheet</t>
  </si>
  <si>
    <t xml:space="preserve">How can you quantify the benefits of a code review tool? This spreadsheet provides a method to calculate how much time and money </t>
  </si>
  <si>
    <t>Collaborator is likely to save your team. Fill in your own values in the orange cells to get a personalized calculation.</t>
  </si>
  <si>
    <r>
      <rPr>
        <b/>
        <sz val="10"/>
        <color theme="1"/>
        <rFont val="Arial"/>
      </rPr>
      <t>We find the following two metrics clear and easy to track. They comprise the focal point of this ROI worksheet:</t>
    </r>
    <r>
      <rPr>
        <sz val="10"/>
        <color theme="1"/>
        <rFont val="Arial"/>
      </rPr>
      <t xml:space="preserve">
  ▪  Developer time saved by using  Collaborator to do reviews - Step 1 below
  ▪  Number of bugs found - we use this number to compare the cost to find and fix bugs discovered in QA or after product release with the cost to find and fix bugs found by Dev 
      during code review) - Step 2</t>
    </r>
  </si>
  <si>
    <t xml:space="preserve"> </t>
  </si>
  <si>
    <t>Background</t>
  </si>
  <si>
    <t xml:space="preserve">  ▪  The default values here assume 25 person team with 2 people doing each review for a total of 40 reviews per month (a fairly low review rate).  </t>
  </si>
  <si>
    <t xml:space="preserve">  ▪  Cost to fix defects comes from industry standard information and SmartBear customer benchmarks.</t>
  </si>
  <si>
    <t xml:space="preserve">  ▪  This ROI is designed to be customized to match your team's review needs. We've provided default values as guidelines in case your own numbers are not available.</t>
  </si>
  <si>
    <t>Step 1:    Enter data from your existing review process</t>
  </si>
  <si>
    <t>Number of people per review:</t>
  </si>
  <si>
    <t>Total number of developers:</t>
  </si>
  <si>
    <t>Defects found per review:</t>
  </si>
  <si>
    <t>Hours spent per review (per person):</t>
  </si>
  <si>
    <t>Labor cost per hour:</t>
  </si>
  <si>
    <t># Reviews Per Month:</t>
  </si>
  <si>
    <t>Step 1 Calculation: SPEND LESS TIME ON REVIEWS</t>
  </si>
  <si>
    <t>Current Process</t>
  </si>
  <si>
    <t>With  Collaborator</t>
  </si>
  <si>
    <t>Additional Information</t>
  </si>
  <si>
    <t>With Collaborator, developers do reviews faster and spend less time on reviews.</t>
  </si>
  <si>
    <t>Number of people per review</t>
  </si>
  <si>
    <t>Defects found per review</t>
  </si>
  <si>
    <t>Hours spent per review (per person)</t>
  </si>
  <si>
    <r>
      <rPr>
        <sz val="10"/>
        <color theme="1"/>
        <rFont val="Arial"/>
      </rPr>
      <t xml:space="preserve">Studies show developers find a bug every 10-15 min with Collaborator - avg 12.5 min per bug or find 4.8 bugs/hr. Assuming you're finding the same number of bugs, this value shows how long it would take to find them with Collaborator. Equals </t>
    </r>
    <r>
      <rPr>
        <i/>
        <sz val="10"/>
        <color theme="1"/>
        <rFont val="Arial"/>
      </rPr>
      <t>Defects Found</t>
    </r>
    <r>
      <rPr>
        <sz val="10"/>
        <color theme="1"/>
        <rFont val="Arial"/>
      </rPr>
      <t xml:space="preserve"> / </t>
    </r>
    <r>
      <rPr>
        <i/>
        <sz val="10"/>
        <color theme="1"/>
        <rFont val="Arial"/>
      </rPr>
      <t xml:space="preserve">4.8 bugs per hour </t>
    </r>
    <r>
      <rPr>
        <sz val="10"/>
        <color theme="1"/>
        <rFont val="Arial"/>
      </rPr>
      <t>/</t>
    </r>
    <r>
      <rPr>
        <i/>
        <sz val="10"/>
        <color theme="1"/>
        <rFont val="Arial"/>
      </rPr>
      <t xml:space="preserve"> Number of Developers</t>
    </r>
  </si>
  <si>
    <t>Total hours spent per review (all participants)</t>
  </si>
  <si>
    <r>
      <rPr>
        <sz val="10"/>
        <color theme="1"/>
        <rFont val="Arial"/>
      </rPr>
      <t xml:space="preserve">Equals </t>
    </r>
    <r>
      <rPr>
        <i/>
        <sz val="10"/>
        <color theme="1"/>
        <rFont val="Arial"/>
      </rPr>
      <t>Number of reviewers</t>
    </r>
    <r>
      <rPr>
        <sz val="10"/>
        <color theme="1"/>
        <rFont val="Arial"/>
      </rPr>
      <t xml:space="preserve"> * </t>
    </r>
    <r>
      <rPr>
        <i/>
        <sz val="10"/>
        <color theme="1"/>
        <rFont val="Arial"/>
      </rPr>
      <t>Hours spent per review</t>
    </r>
  </si>
  <si>
    <t>Labor cost per hour</t>
  </si>
  <si>
    <t>Hourly cost of a developer</t>
  </si>
  <si>
    <t># Reviews Per Month</t>
  </si>
  <si>
    <t>Avg review time to find one bug</t>
  </si>
  <si>
    <t>Cost to Find Bugs</t>
  </si>
  <si>
    <r>
      <rPr>
        <sz val="10"/>
        <color theme="1"/>
        <rFont val="Arial"/>
      </rPr>
      <t xml:space="preserve">Equals </t>
    </r>
    <r>
      <rPr>
        <i/>
        <sz val="10"/>
        <color theme="1"/>
        <rFont val="Arial"/>
      </rPr>
      <t>Total hours spent per review (all participants)</t>
    </r>
    <r>
      <rPr>
        <sz val="10"/>
        <color theme="1"/>
        <rFont val="Arial"/>
      </rPr>
      <t xml:space="preserve"> * </t>
    </r>
    <r>
      <rPr>
        <i/>
        <sz val="10"/>
        <color theme="1"/>
        <rFont val="Arial"/>
      </rPr>
      <t>Human cost per hour</t>
    </r>
    <r>
      <rPr>
        <sz val="10"/>
        <color theme="1"/>
        <rFont val="Arial"/>
      </rPr>
      <t xml:space="preserve"> * </t>
    </r>
    <r>
      <rPr>
        <i/>
        <sz val="10"/>
        <color theme="1"/>
        <rFont val="Arial"/>
      </rPr>
      <t>Number of reviews per month</t>
    </r>
  </si>
  <si>
    <t>Cost per Defect</t>
  </si>
  <si>
    <r>
      <rPr>
        <sz val="10"/>
        <color theme="1"/>
        <rFont val="Arial"/>
      </rPr>
      <t xml:space="preserve">Equals </t>
    </r>
    <r>
      <rPr>
        <i/>
        <sz val="10"/>
        <color theme="1"/>
        <rFont val="Arial"/>
      </rPr>
      <t>Total cost to find bugs / # Defects found per review / # reviews per month</t>
    </r>
  </si>
  <si>
    <t>MONTHLY COST SAVINGS</t>
  </si>
  <si>
    <r>
      <rPr>
        <sz val="10"/>
        <color theme="1"/>
        <rFont val="Arial"/>
      </rPr>
      <t xml:space="preserve">Equals </t>
    </r>
    <r>
      <rPr>
        <i/>
        <sz val="10"/>
        <color theme="1"/>
        <rFont val="Arial"/>
      </rPr>
      <t>Cost to find bugs w/ current process - Cost to find bugs w/ CC</t>
    </r>
  </si>
  <si>
    <t>ANNUAL COST SAVINGS</t>
  </si>
  <si>
    <t>Percent Cost Savings</t>
  </si>
  <si>
    <r>
      <rPr>
        <sz val="10"/>
        <color theme="1"/>
        <rFont val="Arial"/>
      </rPr>
      <t xml:space="preserve">Equals </t>
    </r>
    <r>
      <rPr>
        <i/>
        <sz val="10"/>
        <color theme="1"/>
        <rFont val="Arial"/>
      </rPr>
      <t>Cost to Find Bugs with Collab / Cost to find bugs without</t>
    </r>
  </si>
  <si>
    <t>Percent Time Savings</t>
  </si>
  <si>
    <t xml:space="preserve">Step 2:    Enter data on your cost to fix defects </t>
  </si>
  <si>
    <t>Cost to fix defects in Dev:</t>
  </si>
  <si>
    <t>Cost to fix defects in QA:</t>
  </si>
  <si>
    <t>Cost to fix defects at Customer:</t>
  </si>
  <si>
    <t>Step 2: FIND MORE DEFECTS IN DEV</t>
  </si>
  <si>
    <t>With Collaborator</t>
  </si>
  <si>
    <t xml:space="preserve">It's less expensive to find bugs in Development than it is in QA or once the product reaches a customer. With Collaborator, you'll find more bugs. This calculation looks at the cost of finding &amp; fixing defects if they are not found in code review, but instead progress to QA and customers. </t>
  </si>
  <si>
    <t>% more defects found and fixed using Collaborator</t>
  </si>
  <si>
    <t>N/A</t>
  </si>
  <si>
    <t xml:space="preserve">One customer surveyed (Customer B below) found 18% more defects, while another (Customer A) found 100% more. We'll choose 30% as a default but feel free to change it. If your current code review process is not finding many bugs, then you should probably increase this value. </t>
  </si>
  <si>
    <t># additional bugs that slip through a review to QA and customers without Collaborator</t>
  </si>
  <si>
    <r>
      <rPr>
        <sz val="10"/>
        <color theme="1"/>
        <rFont val="Arial"/>
      </rPr>
      <t xml:space="preserve">Equals </t>
    </r>
    <r>
      <rPr>
        <i/>
        <sz val="10"/>
        <color theme="1"/>
        <rFont val="Arial"/>
      </rPr>
      <t>Defects found per review</t>
    </r>
    <r>
      <rPr>
        <sz val="10"/>
        <color theme="1"/>
        <rFont val="Arial"/>
      </rPr>
      <t xml:space="preserve"> (a Step 1 input) * </t>
    </r>
    <r>
      <rPr>
        <i/>
        <sz val="10"/>
        <color theme="1"/>
        <rFont val="Arial"/>
      </rPr>
      <t>% more defects found and fixed using CC</t>
    </r>
  </si>
  <si>
    <t>Cost to fix defects in Dev</t>
  </si>
  <si>
    <r>
      <rPr>
        <sz val="10"/>
        <color theme="1"/>
        <rFont val="Arial"/>
      </rPr>
      <t>See the</t>
    </r>
    <r>
      <rPr>
        <i/>
        <sz val="10"/>
        <color theme="1"/>
        <rFont val="Arial"/>
      </rPr>
      <t xml:space="preserve"> Data from Customer Use</t>
    </r>
    <r>
      <rPr>
        <sz val="10"/>
        <color theme="1"/>
        <rFont val="Arial"/>
      </rPr>
      <t xml:space="preserve"> below for more detail about these default numbers. We assume the cost to fix defects is the same with and without Collaborator.</t>
    </r>
  </si>
  <si>
    <t>Cost to fix defects in QA</t>
  </si>
  <si>
    <t>Cost to fix defects in QA is defined in Step 2.</t>
  </si>
  <si>
    <t>Cost to fix defects at Customer</t>
  </si>
  <si>
    <t>Cost to fix defects that have reached customers is defined in Step 2.</t>
  </si>
  <si>
    <t>Percentage of bugs found in QA vs Customer</t>
  </si>
  <si>
    <r>
      <rPr>
        <sz val="10"/>
        <color theme="1"/>
        <rFont val="Arial"/>
      </rPr>
      <t xml:space="preserve">A typical distribution is that 80% of bugs that are not caught in development are generally caught in QA, while the remaining 20% pass through to the customer. See </t>
    </r>
    <r>
      <rPr>
        <i/>
        <sz val="10"/>
        <color theme="1"/>
        <rFont val="Arial"/>
      </rPr>
      <t>Best Kept Secrets of Peer Code Review</t>
    </r>
    <r>
      <rPr>
        <sz val="10"/>
        <color theme="1"/>
        <rFont val="Arial"/>
      </rPr>
      <t xml:space="preserve"> for more details.</t>
    </r>
  </si>
  <si>
    <t>Weighted Avg Cost to find and fix an add'l defect</t>
  </si>
  <si>
    <t>Determines the Avg cost to find and fix a defect in QA &amp; in customers' hands using dollar values entered in step 2 and the percentage of bugs you expect to find in QA vs at customers (entered above). Feel free to insert your own number here.</t>
  </si>
  <si>
    <t>Cost to find and fix additional defects Per Review</t>
  </si>
  <si>
    <r>
      <rPr>
        <sz val="10"/>
        <color theme="1"/>
        <rFont val="Arial"/>
      </rPr>
      <t xml:space="preserve">Cost per review to find and fix additional defects that made it past dev. Equals
</t>
    </r>
    <r>
      <rPr>
        <i/>
        <sz val="10"/>
        <color theme="1"/>
        <rFont val="Arial"/>
      </rPr>
      <t># of addl' bugs that slip through a review</t>
    </r>
    <r>
      <rPr>
        <sz val="10"/>
        <color theme="1"/>
        <rFont val="Arial"/>
      </rPr>
      <t xml:space="preserve"> * </t>
    </r>
    <r>
      <rPr>
        <i/>
        <sz val="10"/>
        <color theme="1"/>
        <rFont val="Arial"/>
      </rPr>
      <t>Weighted Avg. Cost</t>
    </r>
  </si>
  <si>
    <t>Monthly Cost to find and fix bugs that progressed beyond Dev</t>
  </si>
  <si>
    <r>
      <rPr>
        <sz val="10"/>
        <color theme="1"/>
        <rFont val="Arial"/>
      </rPr>
      <t xml:space="preserve">Cost to find and fix bugs that slipped through to QA and customers as a result of not finding them during review. Equals </t>
    </r>
    <r>
      <rPr>
        <i/>
        <sz val="10"/>
        <color theme="1"/>
        <rFont val="Arial"/>
      </rPr>
      <t>Cost to find and fix add'l defects per review * number of reviews per month</t>
    </r>
  </si>
  <si>
    <t>COST OF COLLABORATOR</t>
  </si>
  <si>
    <t>Base License Fee</t>
  </si>
  <si>
    <t>Floating license cost = $1999 * (1/5) Total Number of Developers. Includes first yr maintenance.</t>
  </si>
  <si>
    <t>Cost per month</t>
  </si>
  <si>
    <t>Cost per month during first year of usage.</t>
  </si>
  <si>
    <t>Annual Maintenance Fee</t>
  </si>
  <si>
    <t>Maintenance renews at ~23% of the initial license cost</t>
  </si>
  <si>
    <t>Total License Cost over 3 years</t>
  </si>
  <si>
    <t>Base License fee plus 2 subsequent years of maintenance fees</t>
  </si>
  <si>
    <r>
      <rPr>
        <b/>
        <sz val="11"/>
        <color rgb="FFFFFFFF"/>
        <rFont val="Arial"/>
      </rPr>
      <t xml:space="preserve">SUMMARY: Save Review Time </t>
    </r>
    <r>
      <rPr>
        <b/>
        <i/>
        <sz val="11"/>
        <color rgb="FFFFFFFF"/>
        <rFont val="Arial"/>
      </rPr>
      <t>and</t>
    </r>
    <r>
      <rPr>
        <b/>
        <sz val="11"/>
        <color rgb="FFFFFFFF"/>
        <rFont val="Arial"/>
      </rPr>
      <t xml:space="preserve"> Find Addititional Defects using  Collaborator (Results of Steps 1-3 combined with  Collaborator cost)</t>
    </r>
  </si>
  <si>
    <t>Derived ROI Values</t>
  </si>
  <si>
    <t>Number of Hours Saved in Review Time Monthly</t>
  </si>
  <si>
    <r>
      <rPr>
        <sz val="10"/>
        <color theme="1"/>
        <rFont val="Arial"/>
      </rPr>
      <t xml:space="preserve">Equals </t>
    </r>
    <r>
      <rPr>
        <i/>
        <sz val="10"/>
        <color theme="1"/>
        <rFont val="Arial"/>
      </rPr>
      <t>(Total hours spent currently - Total hours spent using Collaborator) * Number of Reviews per month</t>
    </r>
  </si>
  <si>
    <t>Money Saved Finding Defects Sooner - Per Month</t>
  </si>
  <si>
    <t>Money saved per month, based on the fact the developers find more bugs when using Collaborator.</t>
  </si>
  <si>
    <t>Number of Additional Bugs Found Monthly</t>
  </si>
  <si>
    <r>
      <rPr>
        <sz val="10"/>
        <color theme="1"/>
        <rFont val="Arial"/>
      </rPr>
      <t xml:space="preserve">Equals </t>
    </r>
    <r>
      <rPr>
        <i/>
        <sz val="10"/>
        <color theme="1"/>
        <rFont val="Arial"/>
      </rPr>
      <t># Add'l bugs that slip through to QA &amp; customers when not using  Collaborator * # of reviews per month</t>
    </r>
  </si>
  <si>
    <t>Total Cost Savings - Monthly</t>
  </si>
  <si>
    <r>
      <rPr>
        <sz val="10"/>
        <color theme="1"/>
        <rFont val="Arial"/>
      </rPr>
      <t xml:space="preserve">Equals </t>
    </r>
    <r>
      <rPr>
        <i/>
        <sz val="10"/>
        <color theme="1"/>
        <rFont val="Arial"/>
      </rPr>
      <t xml:space="preserve">Monthly Cost Savings Associated w/ Review Time + Monthly Cost Savings Associated w/ Addl Defects found - Cost of Collaborator. </t>
    </r>
    <r>
      <rPr>
        <sz val="10"/>
        <color theme="1"/>
        <rFont val="Arial"/>
      </rPr>
      <t>Note that we've converted time into dollars here for consistency and to determine the ROI.</t>
    </r>
  </si>
  <si>
    <t>Total Cost Savings - Annually</t>
  </si>
  <si>
    <t>Annual Cost Savings Associated w/ Review Time + Annual Cost Savings Associated w/ Addl Defects found - Cost of Collaborator</t>
  </si>
  <si>
    <t>Total Cost Savings - 3 Years</t>
  </si>
  <si>
    <t>Cost Savings associated with use of Collaborator over a 3 year period. (Taking into consideration an annual maintenance fee of 22% for years 2 and 3)</t>
  </si>
  <si>
    <t>Data from Customer Use</t>
  </si>
  <si>
    <t>Customer A</t>
  </si>
  <si>
    <t xml:space="preserve">Customer A is a national division of a multi-national corporation, with sales in the $100-300M/year range. Their division has hundreds of programmers working on a variety of projects, </t>
  </si>
  <si>
    <t>located across the country.</t>
  </si>
  <si>
    <t xml:space="preserve">This SmartBear customer previously conducted review meetings on some of its code, when time permitted or contracts dictated. These meetings tied up a team for 1.5-2 hours at a time. </t>
  </si>
  <si>
    <t>Then they deployed a Collaborator pilot project that was so successful that now reviewing ALL code using Collaborator is mandatory.</t>
  </si>
  <si>
    <t>Using Collaborator, Customer A's programmers now spend 20-30 min reviewing code, for a time savings of about 75%.</t>
  </si>
  <si>
    <t>They estimate they find about twice as many bugs using Collaborator.</t>
  </si>
  <si>
    <r>
      <rPr>
        <b/>
        <sz val="10"/>
        <color theme="1"/>
        <rFont val="Arial"/>
      </rPr>
      <t>Overall results: Find twice as many bugs in 25% of the time.</t>
    </r>
    <r>
      <rPr>
        <sz val="10"/>
        <color rgb="FF0000FF"/>
        <rFont val="Arial"/>
      </rPr>
      <t xml:space="preserve"> </t>
    </r>
  </si>
  <si>
    <t>Other useful metrics:</t>
  </si>
  <si>
    <t>This customer calculates the cost of a programmer's time at $60/hr (which we consider lower than average).</t>
  </si>
  <si>
    <t>If each programmer now spends 10 hours per project reviewing code rather than 40, that saves $1800 per programmer per project.</t>
  </si>
  <si>
    <t>This customer estimates that if a bug costs $X to fix when found in Development, that same bug costs 10-12X to fix when found during QA and 30X to fix when found after the product has shipped.</t>
  </si>
  <si>
    <t xml:space="preserve">Let's give a value to X: </t>
  </si>
  <si>
    <t>Since Collaborator finds ~4.8 bugs/hour, assume in those 10 hours each programmer finds 48 bugs. By their admission, that's twice as many as they would otherwise have found.</t>
  </si>
  <si>
    <t>So if they review for 10 hours, they're finding an additional 24 bugs per programmer per project.</t>
  </si>
  <si>
    <t>Additional cost that would have been incurred when finding/fixing those 24 bugs in QA and in customers' hands (assume 80/20 split):</t>
  </si>
  <si>
    <t>That's a SAVINGS PER PROGRAMMER PER 10 HRs of Review</t>
  </si>
  <si>
    <t>Customer B</t>
  </si>
  <si>
    <t xml:space="preserve">Customer B is a $2-3B/year multi-national software company. They tried Collaborator in a four-month pilot project with about 50 developers and compared the results to their existing code </t>
  </si>
  <si>
    <t>review process. This pilot program was so successful that the company deployed Collaborator to more than 1000 developers.</t>
  </si>
  <si>
    <t>Results</t>
  </si>
  <si>
    <t xml:space="preserve">The company calculated that Collaborator would save them more than $800,000 per year vs. their existing review process. When subtracting out the licensing and approximate </t>
  </si>
  <si>
    <t>implementation costs, the total ROI (for the first year) is about $720,000 – but that includes the entire purchase price of the software!  And, they were able to review 100%, up from 60%.</t>
  </si>
  <si>
    <t xml:space="preserve">  ▪  As a benchmark, their cost of a developer's time is $63.</t>
  </si>
  <si>
    <t xml:space="preserve">  ▪  This customer found 18% more bugs during code review than with current process. </t>
  </si>
  <si>
    <t xml:space="preserve">  ▪  That 18% broke down as follows: 16% were bugs previously found during QA while 2% were bugs previously found at customer.</t>
  </si>
  <si>
    <t xml:space="preserve">  ▪  With Collaborator, they review code 33% faster than with their old process  (400 Lines of Code per hour vs 300).</t>
  </si>
  <si>
    <t>Costs to Fix Bugs from Various Sources</t>
  </si>
  <si>
    <t xml:space="preserve">According to one customer, costs to find and fix bugs were   </t>
  </si>
  <si>
    <t xml:space="preserve">  ▪  During Development: $275 total cost to find and fix bugs during the Development phase. They found 11 bugs in Development. Cost per bug found in Dev = $25</t>
  </si>
  <si>
    <t xml:space="preserve">  ▪  During QA: $33,000 total cost to find and fix bugs in QA. They found 163 bugs. Cost per bug found in QA = $202 / bug  (which is about 8X the cost per bug in Dev)</t>
  </si>
  <si>
    <t xml:space="preserve">  ▪  Once released to customers: $141,000 total cost to fix bugs that reach customers. Customers found 141 bugs. Cost per bug found after release = $1000/bug (about 40X the cost per bug in Dev)</t>
  </si>
  <si>
    <t>Let's assume 100 bugs were found and fixed in Code Review. Of those, 85 would otherwise have been found and fixed in QA, and 15 would otherwise have been found and fixed</t>
  </si>
  <si>
    <t>after release to customers. Using the customer data above:</t>
  </si>
  <si>
    <t>Cost to find &amp; fix bugs during Dev</t>
  </si>
  <si>
    <t>Cost to find &amp; fix bugs in QA</t>
  </si>
  <si>
    <t>Cost to find &amp; fix bugs released to customers</t>
  </si>
  <si>
    <t>Cost to find &amp; fix 85 bugs in QA and 15 at customer</t>
  </si>
  <si>
    <t>Cost to find &amp; fix 100 bugs found during Dev w/code review</t>
  </si>
  <si>
    <t>Cost savings for every 100 bugs that exist in the code</t>
  </si>
  <si>
    <t>Another Set of Industry Data</t>
  </si>
  <si>
    <t>Note: This information is outlined in detail in the free book, Best Kept Secrets for Peer Code Review, available at www.CodeReviewBook.com.</t>
  </si>
  <si>
    <t>Costs to Find and Fix Bugs</t>
  </si>
  <si>
    <t>One SmartBear customer</t>
  </si>
  <si>
    <t>HP Study*</t>
  </si>
  <si>
    <t>Costs for Customer detailed in book</t>
  </si>
  <si>
    <t>In Dev</t>
  </si>
  <si>
    <t>X</t>
  </si>
  <si>
    <t>In QA</t>
  </si>
  <si>
    <t>10-12X</t>
  </si>
  <si>
    <t>8X</t>
  </si>
  <si>
    <t>Once Product is Released</t>
  </si>
  <si>
    <t>30X</t>
  </si>
  <si>
    <t>100X (HP)</t>
  </si>
  <si>
    <t>40X</t>
  </si>
  <si>
    <t>*See Best Kept Secrets of Peer Code Review for more info on the HP study. As a manufacturing company for B2C products, HP has a very high cost to fix bugs once they're in the field.</t>
  </si>
  <si>
    <t>Background, Benefits and Facts</t>
  </si>
  <si>
    <t xml:space="preserve">SmartBear Software has done an extensive study on the effectiveness of tool-assisted code review, and we’ve collected specific ROI data from our customers. We’re sharing this information </t>
  </si>
  <si>
    <t>to help you decide whether our Collaborator tool for code review makes sense – and saves dollars – for your team.</t>
  </si>
  <si>
    <t>Code Review with Collaborator helps development teams…</t>
  </si>
  <si>
    <r>
      <rPr>
        <sz val="10"/>
        <color theme="1"/>
        <rFont val="Arial"/>
      </rPr>
      <t xml:space="preserve">  ▪  </t>
    </r>
    <r>
      <rPr>
        <sz val="10"/>
        <color theme="1"/>
        <rFont val="Arial"/>
      </rPr>
      <t>Find more defects in less time, which equates to better product quality and cost savings</t>
    </r>
  </si>
  <si>
    <t xml:space="preserve">  ▪  Collaborate and communicate to write better code</t>
  </si>
  <si>
    <r>
      <rPr>
        <sz val="10"/>
        <color theme="1"/>
        <rFont val="Arial"/>
      </rPr>
      <t xml:space="preserve">  ▪ </t>
    </r>
    <r>
      <rPr>
        <sz val="10"/>
        <color theme="1"/>
        <rFont val="Arial"/>
      </rPr>
      <t xml:space="preserve"> Improve overall team knowledge level, resulting in better code quality</t>
    </r>
  </si>
  <si>
    <r>
      <rPr>
        <sz val="10"/>
        <color theme="1"/>
        <rFont val="Arial"/>
      </rPr>
      <t xml:space="preserve">  ▪  Automatically captures </t>
    </r>
    <r>
      <rPr>
        <sz val="10"/>
        <color theme="1"/>
        <rFont val="Arial"/>
      </rPr>
      <t>review metrics for easy reporting, so you can see the benefits</t>
    </r>
  </si>
  <si>
    <r>
      <rPr>
        <sz val="10"/>
        <color theme="1"/>
        <rFont val="Arial"/>
      </rPr>
      <t xml:space="preserve">Most of all, code reviews aren’t tedious – they can even be fun! With Collaborator, developers actually </t>
    </r>
    <r>
      <rPr>
        <i/>
        <sz val="10"/>
        <color theme="1"/>
        <rFont val="Arial"/>
      </rPr>
      <t>do</t>
    </r>
    <r>
      <rPr>
        <sz val="10"/>
        <color theme="1"/>
        <rFont val="Arial"/>
      </rPr>
      <t xml:space="preserve"> them – quickly, efficiently, and at a time that’s convenient for them.</t>
    </r>
  </si>
  <si>
    <t>Facts</t>
  </si>
  <si>
    <t xml:space="preserve">  ▪  While this number can vary widely based on many factors, the industry standard rate for finding bugs during code review is about 45% (without a tool). In other words, if 10 bugs exist </t>
  </si>
  <si>
    <t xml:space="preserve">       in a piece of code, developers are likely to find 4.5 of them during code review, rather than later during the QA phase or after the product is released to customers.</t>
  </si>
  <si>
    <t xml:space="preserve">  ▪  In our case study at Cisco, which spanned 50 developers, 2500 reviews, and 3.2 million lines of code, we found that with Collaborator, developers are more likely to find 70-90% </t>
  </si>
  <si>
    <t xml:space="preserve">      of the bugs (almost twice as many), in half the time.</t>
  </si>
  <si>
    <r>
      <rPr>
        <sz val="10"/>
        <color theme="1"/>
        <rFont val="Arial"/>
      </rPr>
      <t xml:space="preserve">  ▪  We found lightweight code review to be equally effective at finding bugs as heavyweight processes, but substantially more efficient, with reviews taking 1/5th - 1/7th the time of their</t>
    </r>
  </si>
  <si>
    <t xml:space="preserve">       heavyweight counterparts.</t>
  </si>
  <si>
    <r>
      <rPr>
        <sz val="10"/>
        <color theme="1"/>
        <rFont val="Arial"/>
      </rPr>
      <t xml:space="preserve">  ▪  Across four studies of heavyweight inspections, the average defect detection rate was 2.6 defects per hour; our reviews were </t>
    </r>
    <r>
      <rPr>
        <i/>
        <sz val="10"/>
        <color theme="1"/>
        <rFont val="Arial"/>
      </rPr>
      <t>seven times</t>
    </r>
    <r>
      <rPr>
        <sz val="10"/>
        <color theme="1"/>
        <rFont val="Arial"/>
      </rPr>
      <t xml:space="preserve"> faster. This time savings isn’t surprising, </t>
    </r>
  </si>
  <si>
    <t xml:space="preserve">      since our reviews didn’t include two hour inspection meetings with 3-5 participants.</t>
  </si>
  <si>
    <t>How is Collaborator so much easier and more efficient than other code review methods?</t>
  </si>
  <si>
    <t>The product is designed specifically to facilitate code review, simplify the process and save time:</t>
  </si>
  <si>
    <t xml:space="preserve">  ▪  Differences between versions ("diffs") are highlighted so you can see them – programmers don’t have to shuffle through a bunch of printouts</t>
  </si>
  <si>
    <t xml:space="preserve">  ▪  You can comment directly on the code – in real-time (chat-style) or when it’s convenient</t>
  </si>
  <si>
    <t xml:space="preserve">  ▪  You can review on your own schedule, at your convenience. Days are not disrupted with meetings, and meetings don’t get sidetracked onto other topics</t>
  </si>
  <si>
    <t xml:space="preserve">  ▪  Since you go straight to the designated area of change, reviews are more accurate.</t>
  </si>
  <si>
    <t>Collaborator ROI Summary</t>
  </si>
  <si>
    <t>Collaborator vs Review Using Other Methods</t>
  </si>
  <si>
    <t>This summary is based on your review data and presents an accurate overview of the ROI you can expect with Collaborator</t>
  </si>
  <si>
    <t>Total Savings</t>
  </si>
  <si>
    <t>Time</t>
  </si>
  <si>
    <t>Defect</t>
  </si>
  <si>
    <t>Monthly</t>
  </si>
  <si>
    <t>Annually</t>
  </si>
  <si>
    <t>*Details below</t>
  </si>
  <si>
    <r>
      <rPr>
        <b/>
        <sz val="12"/>
        <color rgb="FFFFFFFF"/>
        <rFont val="Arial"/>
      </rPr>
      <t xml:space="preserve">SUMMARY: Save Review Time </t>
    </r>
    <r>
      <rPr>
        <b/>
        <i/>
        <sz val="12"/>
        <color rgb="FFFFFFFF"/>
        <rFont val="Arial"/>
      </rPr>
      <t>and</t>
    </r>
    <r>
      <rPr>
        <b/>
        <sz val="12"/>
        <color rgb="FFFFFFFF"/>
        <rFont val="Arial"/>
      </rPr>
      <t xml:space="preserve"> Find Addititional Defects using Code Collaborator (Results of Steps 1, 2, and 3 on ROI Calculation Worksheet)</t>
    </r>
  </si>
  <si>
    <t>Savings Using Collaborator</t>
  </si>
  <si>
    <t>Over 3 Years</t>
  </si>
  <si>
    <t>Number of Hours Saved in Review Time</t>
  </si>
  <si>
    <r>
      <rPr>
        <sz val="10"/>
        <color theme="1"/>
        <rFont val="Arial"/>
      </rPr>
      <t>Collaborator reviews are faster and more efficient than other review types, so it</t>
    </r>
    <r>
      <rPr>
        <sz val="10"/>
        <color theme="1"/>
        <rFont val="Arial"/>
      </rPr>
      <t xml:space="preserve"> saves developers many hours per release cycle. This number is calculated in the ROI Calculation Worksheet Summary section using (</t>
    </r>
    <r>
      <rPr>
        <i/>
        <sz val="10"/>
        <color theme="1"/>
        <rFont val="Arial"/>
      </rPr>
      <t>Total hours spent currently</t>
    </r>
    <r>
      <rPr>
        <sz val="10"/>
        <color theme="1"/>
        <rFont val="Arial"/>
      </rPr>
      <t xml:space="preserve"> - </t>
    </r>
    <r>
      <rPr>
        <i/>
        <sz val="10"/>
        <color theme="1"/>
        <rFont val="Arial"/>
      </rPr>
      <t>Total hours spent with Collaborator) * Number of Reviews per month</t>
    </r>
    <r>
      <rPr>
        <sz val="10"/>
        <color theme="1"/>
        <rFont val="Arial"/>
      </rPr>
      <t>.</t>
    </r>
  </si>
  <si>
    <t>Number of Additional Bugs Found</t>
  </si>
  <si>
    <r>
      <rPr>
        <sz val="10"/>
        <color theme="1"/>
        <rFont val="Arial"/>
      </rPr>
      <t xml:space="preserve">Collaborator helps teams find this many additional bugs per month that would otherwise have slipped through to QA and to customers. This value comes from the </t>
    </r>
    <r>
      <rPr>
        <i/>
        <sz val="10"/>
        <color theme="1"/>
        <rFont val="Arial"/>
      </rPr>
      <t>Number of additional bugs Code Collaborator helps find per review</t>
    </r>
    <r>
      <rPr>
        <sz val="10"/>
        <color theme="1"/>
        <rFont val="Arial"/>
      </rPr>
      <t xml:space="preserve"> times the </t>
    </r>
    <r>
      <rPr>
        <i/>
        <sz val="10"/>
        <color theme="1"/>
        <rFont val="Arial"/>
      </rPr>
      <t>Number of reviews conducted</t>
    </r>
    <r>
      <rPr>
        <sz val="10"/>
        <color theme="1"/>
        <rFont val="Arial"/>
      </rPr>
      <t xml:space="preserve"> (see Step 2 of the Calculation Worksheet to identify the percent of additional bugs found using Collaborator.)</t>
    </r>
  </si>
  <si>
    <t>Cost Savings realized from spending less time on code reviews</t>
  </si>
  <si>
    <t xml:space="preserve">Collaborator allows robust reviews to be completed in less time, freeing your developers to focus on other projects or higher-value activities. </t>
  </si>
  <si>
    <t>Money Saved finding defects in review vs. in QA or after release to customers</t>
  </si>
  <si>
    <r>
      <rPr>
        <sz val="10"/>
        <color theme="1"/>
        <rFont val="Arial"/>
      </rPr>
      <t xml:space="preserve">By helping teams find bugs during Development rather than QA or after release (when they are much more expensive to address), Collaborator saves this amount of money, based on the fact the developers find more bugs when using Collaborator. This value is calculated in Step 2 of the Calculation Worksheet using </t>
    </r>
    <r>
      <rPr>
        <i/>
        <sz val="10"/>
        <color theme="1"/>
        <rFont val="Arial"/>
      </rPr>
      <t>Cost to find and fix additional defects per month</t>
    </r>
    <r>
      <rPr>
        <sz val="10"/>
        <color theme="1"/>
        <rFont val="Arial"/>
      </rPr>
      <t xml:space="preserve"> times </t>
    </r>
    <r>
      <rPr>
        <i/>
        <sz val="10"/>
        <color theme="1"/>
        <rFont val="Arial"/>
      </rPr>
      <t>Number of reviews conducted per month</t>
    </r>
    <r>
      <rPr>
        <sz val="10"/>
        <color theme="1"/>
        <rFont val="Arial"/>
      </rPr>
      <t>.</t>
    </r>
  </si>
  <si>
    <t>Total Cost Savings</t>
  </si>
  <si>
    <r>
      <rPr>
        <sz val="10"/>
        <color theme="1"/>
        <rFont val="Arial"/>
      </rPr>
      <t xml:space="preserve">This Total Cost Savings represents the total amount Collaborator is likely to save your team based on the inputs given. It includes two cost-saving components: Cost (time) saved doing reviews and money saved finding defects during code review rather than in QA or after release to customers. The calculation comes from the Worksheet Summary and is comprised of </t>
    </r>
    <r>
      <rPr>
        <i/>
        <sz val="10"/>
        <color theme="1"/>
        <rFont val="Arial"/>
      </rPr>
      <t xml:space="preserve">Cost Savings Associated w/ Review Time </t>
    </r>
    <r>
      <rPr>
        <sz val="10"/>
        <color theme="1"/>
        <rFont val="Arial"/>
      </rPr>
      <t>plus</t>
    </r>
    <r>
      <rPr>
        <i/>
        <sz val="10"/>
        <color theme="1"/>
        <rFont val="Arial"/>
      </rPr>
      <t xml:space="preserve"> Cost Savings Associated w/ Addl Defects found </t>
    </r>
    <r>
      <rPr>
        <sz val="10"/>
        <color theme="1"/>
        <rFont val="Arial"/>
      </rPr>
      <t>minus</t>
    </r>
    <r>
      <rPr>
        <i/>
        <sz val="10"/>
        <color theme="1"/>
        <rFont val="Arial"/>
      </rPr>
      <t xml:space="preserve"> Cost of Code Collaborator</t>
    </r>
    <r>
      <rPr>
        <sz val="10"/>
        <color theme="1"/>
        <rFont val="Arial"/>
      </rPr>
      <t xml:space="preserve">. We took into consideration an annual maintenance fee of ~23% for years 2 and 3. Note that we've converted time into dollars here for consistency and to determine the ROI. </t>
    </r>
  </si>
  <si>
    <t>Assumptions &amp; Background</t>
  </si>
  <si>
    <t xml:space="preserve">  ▪  This ROI calculates data for two separate Code Collaborator value propositions: 1. Spend less time doing reviews  2. Find more defects in the time spent (while defects are still in Dev).</t>
  </si>
  <si>
    <t xml:space="preserve">  ▪  The default values used here assume 25 person team with 4 people doing each reviews for a total of 40 reviews per month (a very low review rate).  </t>
  </si>
  <si>
    <t xml:space="preserve">  ▪  As a benchmark, Smart Bear's team of 5 developers does 75 reviews/month. For a team of 25, that review frequency equal 375 reviews per month. </t>
  </si>
  <si>
    <t xml:space="preserve">  ▪  Cost to fix defects comes from industry standard information and Smart Bear customer benchmarks (see ROI Calculation Worksheet for more details)</t>
  </si>
  <si>
    <t xml:space="preserve">  ▪  The spreadsheet expects input for Number of people per review, Defects found per review, Hours spent per review (per person), Labor cost per hour, # Reviews conducted</t>
  </si>
  <si>
    <t xml:space="preserve">    per month, costs to fix defects in Dev, QA, and at Customers, % of bugs found in QA vs at customers, and % more defects found using Code Collaborator.</t>
  </si>
  <si>
    <t>Collaborator automatically captures metrics than can produce reports, so you can tell exactly how many bugs your team is capturing and how much time they used to find those bugs.</t>
  </si>
  <si>
    <r>
      <rPr>
        <sz val="8"/>
        <color theme="1"/>
        <rFont val="Noto Sans Symbols"/>
      </rPr>
      <t xml:space="preserve">¨   </t>
    </r>
    <r>
      <rPr>
        <sz val="10"/>
        <color theme="1"/>
        <rFont val="Arial"/>
      </rPr>
      <t>Collaborator typically pays for itself in no more than two weeks.</t>
    </r>
  </si>
  <si>
    <r>
      <rPr>
        <sz val="8"/>
        <color theme="1"/>
        <rFont val="Noto Sans Symbols"/>
      </rPr>
      <t>¨</t>
    </r>
    <r>
      <rPr>
        <sz val="10"/>
        <color theme="1"/>
        <rFont val="Arial"/>
      </rPr>
      <t xml:space="preserve">  Even if it saved each developer one hour per month (very unlikely), Collaborator would pay for itself in 4 months (when amortizing the cost per seat over a year). </t>
    </r>
  </si>
  <si>
    <t xml:space="preserve">       And if it's not going to do that, don't buy it!</t>
  </si>
  <si>
    <r>
      <rPr>
        <sz val="8"/>
        <color theme="1"/>
        <rFont val="Noto Sans Symbols"/>
      </rPr>
      <t>¨</t>
    </r>
    <r>
      <rPr>
        <sz val="10"/>
        <color theme="1"/>
        <rFont val="Arial"/>
      </rPr>
      <t xml:space="preserve">  Collaborator is fast and easy enough to let your team review ALL of your code, not just 25% or 50%, which is all many teams have time to do now. That's a lot </t>
    </r>
  </si>
  <si>
    <t xml:space="preserve">       more bugs that don't go out to customers.</t>
  </si>
  <si>
    <r>
      <rPr>
        <sz val="8"/>
        <color theme="1"/>
        <rFont val="Noto Sans Symbols"/>
      </rPr>
      <t>¨</t>
    </r>
    <r>
      <rPr>
        <sz val="10"/>
        <color theme="1"/>
        <rFont val="Arial"/>
      </rPr>
      <t xml:space="preserve">  Developers actually DO code review when it's so simple.</t>
    </r>
  </si>
  <si>
    <t xml:space="preserve">Note: Indirect impact costs (cost the bugs have on your business in Support, Patches, Reputation, losing market position, Lost Business, etc) are not addressed here.  </t>
  </si>
  <si>
    <t>But they only make the ROI stronger. We also did not attempt to quantify the “softer” benefits: overall improved code quality, support of best practices, improved communication,</t>
  </si>
  <si>
    <t>better collaboration, stronger team spirit, more maintainable code, knowledge spread throughout the team, and a safe way for junior programmers to contribute.</t>
  </si>
  <si>
    <t>Time-related</t>
  </si>
  <si>
    <t>Old Process</t>
  </si>
  <si>
    <t>Labor Cost</t>
  </si>
  <si>
    <t>Collaborator</t>
  </si>
  <si>
    <t>Savings</t>
  </si>
  <si>
    <t>Defect-related</t>
  </si>
  <si>
    <t>Defects Cost</t>
  </si>
  <si>
    <t>Average review hours spent for a developer to find one bug. 
12.5 min per bug inspection rate/60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</si>
</sst>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39">
    <font>
      <sz val="10"/>
      <color rgb="FF000000"/>
      <name val="Arial"/>
    </font>
    <font>
      <sz val="10"/>
      <color theme="1"/>
      <name val="Arial"/>
    </font>
    <font>
      <i/>
      <sz val="28"/>
      <color rgb="FFFFFFFF"/>
      <name val="Arial"/>
    </font>
    <font>
      <sz val="10"/>
      <name val="Arial"/>
    </font>
    <font>
      <b/>
      <sz val="10"/>
      <color theme="1"/>
      <name val="Arial"/>
    </font>
    <font>
      <sz val="14"/>
      <color rgb="FFFFFFFF"/>
      <name val="Arial"/>
    </font>
    <font>
      <b/>
      <sz val="10"/>
      <color rgb="FFFF8F0F"/>
      <name val="Arial"/>
    </font>
    <font>
      <sz val="10"/>
      <name val="Arial"/>
    </font>
    <font>
      <b/>
      <sz val="10"/>
      <color rgb="FFFFFFFF"/>
      <name val="Arial"/>
    </font>
    <font>
      <b/>
      <sz val="10"/>
      <name val="Arial"/>
    </font>
    <font>
      <i/>
      <sz val="10"/>
      <name val="Arial"/>
    </font>
    <font>
      <sz val="10"/>
      <color rgb="FF0000FF"/>
      <name val="Arial"/>
    </font>
    <font>
      <b/>
      <sz val="10"/>
      <color rgb="FFFF0000"/>
      <name val="Arial"/>
    </font>
    <font>
      <i/>
      <sz val="10"/>
      <color theme="1"/>
      <name val="Arial"/>
    </font>
    <font>
      <b/>
      <sz val="11"/>
      <color rgb="FFFF8F0F"/>
      <name val="Arial"/>
    </font>
    <font>
      <b/>
      <sz val="10"/>
      <color rgb="FFFF9900"/>
      <name val="Arial"/>
    </font>
    <font>
      <b/>
      <sz val="11"/>
      <color rgb="FFFFFFFF"/>
      <name val="Arial"/>
    </font>
    <font>
      <b/>
      <sz val="16"/>
      <color rgb="FFFFFFFF"/>
      <name val="Arial"/>
    </font>
    <font>
      <b/>
      <sz val="16"/>
      <color theme="1"/>
      <name val="Arial"/>
    </font>
    <font>
      <b/>
      <sz val="12"/>
      <color rgb="FF0062A6"/>
      <name val="Arial"/>
    </font>
    <font>
      <sz val="10"/>
      <color rgb="FFFF0000"/>
      <name val="Arial"/>
    </font>
    <font>
      <sz val="12"/>
      <color theme="1"/>
      <name val="Times New Roman"/>
    </font>
    <font>
      <sz val="10"/>
      <color rgb="FFFF6600"/>
      <name val="Arial"/>
    </font>
    <font>
      <b/>
      <sz val="12"/>
      <color rgb="FFFFFFFF"/>
      <name val="Arial"/>
    </font>
    <font>
      <sz val="10"/>
      <color rgb="FFFF9900"/>
      <name val="Arial"/>
    </font>
    <font>
      <b/>
      <sz val="18"/>
      <color rgb="FF173647"/>
      <name val="Arial"/>
    </font>
    <font>
      <i/>
      <sz val="14"/>
      <color theme="1"/>
      <name val="Arial"/>
    </font>
    <font>
      <b/>
      <i/>
      <sz val="10"/>
      <color theme="1"/>
      <name val="Arial"/>
    </font>
    <font>
      <b/>
      <i/>
      <sz val="12"/>
      <color rgb="FF173647"/>
      <name val="Arial"/>
    </font>
    <font>
      <b/>
      <sz val="16"/>
      <color rgb="FF173647"/>
      <name val="Arial"/>
    </font>
    <font>
      <b/>
      <sz val="14"/>
      <color theme="1"/>
      <name val="Arial"/>
    </font>
    <font>
      <b/>
      <sz val="11"/>
      <color theme="1"/>
      <name val="Arial"/>
    </font>
    <font>
      <b/>
      <sz val="14"/>
      <color rgb="FFFF8F0F"/>
      <name val="Arial"/>
    </font>
    <font>
      <b/>
      <sz val="14"/>
      <color rgb="FF173647"/>
      <name val="Arial"/>
    </font>
    <font>
      <b/>
      <i/>
      <sz val="11"/>
      <color rgb="FFFFFFFF"/>
      <name val="Arial"/>
    </font>
    <font>
      <sz val="10"/>
      <color rgb="FFFFFFFF"/>
      <name val="Arial"/>
    </font>
    <font>
      <sz val="8"/>
      <color theme="1"/>
      <name val="Noto Sans Symbols"/>
    </font>
    <font>
      <sz val="10"/>
      <color theme="1"/>
      <name val="Calibri"/>
    </font>
    <font>
      <b/>
      <i/>
      <sz val="12"/>
      <color rgb="FFFFFFFF"/>
      <name val="Arial"/>
    </font>
  </fonts>
  <fills count="5">
    <fill>
      <patternFill patternType="none"/>
    </fill>
    <fill>
      <patternFill patternType="gray125"/>
    </fill>
    <fill>
      <patternFill patternType="solid">
        <fgColor rgb="FFFFFFFF"/>
        <bgColor rgb="FFFFFFFF"/>
      </patternFill>
    </fill>
    <fill>
      <patternFill patternType="solid">
        <fgColor rgb="FF173647"/>
        <bgColor rgb="FF173647"/>
      </patternFill>
    </fill>
    <fill>
      <patternFill patternType="solid">
        <fgColor rgb="FFFF8F0F"/>
        <bgColor rgb="FFFF8F0F"/>
      </patternFill>
    </fill>
  </fills>
  <borders count="5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ck">
        <color rgb="FF0062A6"/>
      </right>
      <top style="medium">
        <color rgb="FF000000"/>
      </top>
      <bottom style="medium">
        <color rgb="FF000000"/>
      </bottom>
      <diagonal/>
    </border>
    <border>
      <left style="thick">
        <color rgb="FF0062A6"/>
      </left>
      <right/>
      <top style="medium">
        <color rgb="FF000000"/>
      </top>
      <bottom style="medium">
        <color rgb="FF000000"/>
      </bottom>
      <diagonal/>
    </border>
    <border>
      <left style="thick">
        <color rgb="FF0062A6"/>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62A6"/>
      </right>
      <top style="medium">
        <color rgb="FF000000"/>
      </top>
      <bottom style="medium">
        <color rgb="FF000000"/>
      </bottom>
      <diagonal/>
    </border>
  </borders>
  <cellStyleXfs count="1">
    <xf numFmtId="0" fontId="0" fillId="0" borderId="0"/>
  </cellStyleXfs>
  <cellXfs count="241">
    <xf numFmtId="0" fontId="0" fillId="0" borderId="0" xfId="0" applyFont="1" applyAlignment="1"/>
    <xf numFmtId="0" fontId="1" fillId="2" borderId="1" xfId="0" applyFont="1" applyFill="1" applyBorder="1"/>
    <xf numFmtId="0" fontId="4" fillId="2" borderId="1" xfId="0" applyFont="1" applyFill="1" applyBorder="1" applyAlignment="1">
      <alignment horizontal="left" wrapText="1"/>
    </xf>
    <xf numFmtId="0" fontId="1" fillId="2" borderId="1" xfId="0" applyFont="1" applyFill="1" applyBorder="1" applyAlignment="1">
      <alignment horizontal="left"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1" fillId="0" borderId="2" xfId="0" applyFont="1" applyBorder="1" applyAlignment="1">
      <alignment horizontal="right"/>
    </xf>
    <xf numFmtId="0" fontId="6" fillId="0" borderId="3" xfId="0" applyFont="1" applyBorder="1"/>
    <xf numFmtId="0" fontId="1" fillId="0" borderId="3" xfId="0" applyFont="1" applyBorder="1"/>
    <xf numFmtId="0" fontId="1" fillId="0" borderId="4" xfId="0" applyFont="1" applyBorder="1"/>
    <xf numFmtId="0" fontId="1" fillId="0" borderId="5" xfId="0" applyFont="1" applyBorder="1" applyAlignment="1">
      <alignment horizontal="right"/>
    </xf>
    <xf numFmtId="0" fontId="6" fillId="0" borderId="0" xfId="0" applyFont="1"/>
    <xf numFmtId="0" fontId="1" fillId="0" borderId="0" xfId="0" applyFont="1"/>
    <xf numFmtId="0" fontId="1" fillId="0" borderId="6" xfId="0" applyFont="1" applyBorder="1"/>
    <xf numFmtId="0" fontId="1" fillId="0" borderId="5" xfId="0" applyFont="1" applyBorder="1" applyAlignment="1">
      <alignment horizontal="right" vertical="top"/>
    </xf>
    <xf numFmtId="0" fontId="1" fillId="0" borderId="7" xfId="0" applyFont="1" applyBorder="1" applyAlignment="1">
      <alignment horizontal="right" vertical="top"/>
    </xf>
    <xf numFmtId="0" fontId="6" fillId="0" borderId="8" xfId="0" applyFont="1" applyBorder="1"/>
    <xf numFmtId="0" fontId="1" fillId="0" borderId="8" xfId="0" applyFont="1" applyBorder="1"/>
    <xf numFmtId="0" fontId="1" fillId="0" borderId="9" xfId="0" applyFont="1" applyBorder="1"/>
    <xf numFmtId="0" fontId="7" fillId="2" borderId="1" xfId="0" applyFont="1" applyFill="1" applyBorder="1"/>
    <xf numFmtId="0" fontId="8" fillId="3" borderId="18" xfId="0" applyFont="1" applyFill="1" applyBorder="1"/>
    <xf numFmtId="0" fontId="8" fillId="3" borderId="16" xfId="0" applyFont="1" applyFill="1" applyBorder="1"/>
    <xf numFmtId="0" fontId="8" fillId="3" borderId="16" xfId="0" applyFont="1" applyFill="1" applyBorder="1" applyAlignment="1">
      <alignment horizontal="center" wrapText="1"/>
    </xf>
    <xf numFmtId="0" fontId="9" fillId="3" borderId="16" xfId="0" applyFont="1" applyFill="1" applyBorder="1" applyAlignment="1">
      <alignment wrapText="1"/>
    </xf>
    <xf numFmtId="0" fontId="10" fillId="0" borderId="5" xfId="0" applyFont="1" applyBorder="1"/>
    <xf numFmtId="0" fontId="4" fillId="0" borderId="0" xfId="0" applyFont="1"/>
    <xf numFmtId="0" fontId="1" fillId="0" borderId="5" xfId="0" applyFont="1" applyBorder="1"/>
    <xf numFmtId="0" fontId="1" fillId="0" borderId="0" xfId="0" applyFont="1" applyAlignment="1">
      <alignment horizontal="left"/>
    </xf>
    <xf numFmtId="0" fontId="0" fillId="0" borderId="0" xfId="0" applyFont="1"/>
    <xf numFmtId="0" fontId="1" fillId="0" borderId="5" xfId="0" applyFont="1" applyBorder="1" applyAlignment="1">
      <alignment vertical="top"/>
    </xf>
    <xf numFmtId="0" fontId="0" fillId="0" borderId="0" xfId="0" applyFont="1" applyAlignment="1">
      <alignment vertical="top"/>
    </xf>
    <xf numFmtId="0" fontId="1" fillId="0" borderId="0" xfId="0" applyFont="1" applyAlignment="1">
      <alignment vertical="top"/>
    </xf>
    <xf numFmtId="2" fontId="1" fillId="0" borderId="0" xfId="0" applyNumberFormat="1" applyFont="1"/>
    <xf numFmtId="44" fontId="0" fillId="0" borderId="0" xfId="0" applyNumberFormat="1" applyFont="1"/>
    <xf numFmtId="44" fontId="1" fillId="0" borderId="0" xfId="0" applyNumberFormat="1" applyFont="1"/>
    <xf numFmtId="1" fontId="1" fillId="0" borderId="0" xfId="0" applyNumberFormat="1" applyFont="1"/>
    <xf numFmtId="0" fontId="11" fillId="0" borderId="0" xfId="0" applyFont="1"/>
    <xf numFmtId="2" fontId="4" fillId="0" borderId="0" xfId="0" applyNumberFormat="1" applyFont="1"/>
    <xf numFmtId="164" fontId="1" fillId="0" borderId="0" xfId="0" applyNumberFormat="1" applyFont="1"/>
    <xf numFmtId="3" fontId="1" fillId="0" borderId="0" xfId="0" applyNumberFormat="1" applyFont="1"/>
    <xf numFmtId="164" fontId="4" fillId="0" borderId="0" xfId="0" applyNumberFormat="1" applyFont="1"/>
    <xf numFmtId="1" fontId="4" fillId="0" borderId="0" xfId="0" applyNumberFormat="1" applyFont="1"/>
    <xf numFmtId="0" fontId="4" fillId="0" borderId="5" xfId="0" applyFont="1" applyBorder="1"/>
    <xf numFmtId="9" fontId="4" fillId="0" borderId="0" xfId="0" applyNumberFormat="1" applyFont="1"/>
    <xf numFmtId="0" fontId="1" fillId="0" borderId="7" xfId="0" applyFont="1" applyBorder="1"/>
    <xf numFmtId="0" fontId="1" fillId="0" borderId="8" xfId="0" applyFont="1" applyBorder="1" applyAlignment="1">
      <alignment horizontal="left"/>
    </xf>
    <xf numFmtId="0" fontId="1" fillId="2" borderId="1" xfId="0" applyFont="1" applyFill="1" applyBorder="1" applyAlignment="1">
      <alignment horizontal="left"/>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 fillId="0" borderId="2" xfId="0" applyFont="1" applyBorder="1" applyAlignment="1">
      <alignment horizontal="right" vertical="top"/>
    </xf>
    <xf numFmtId="165" fontId="6" fillId="0" borderId="3" xfId="0" applyNumberFormat="1" applyFont="1" applyBorder="1"/>
    <xf numFmtId="165" fontId="6" fillId="0" borderId="0" xfId="0" applyNumberFormat="1" applyFont="1"/>
    <xf numFmtId="0" fontId="12" fillId="0" borderId="8" xfId="0" applyFont="1" applyBorder="1"/>
    <xf numFmtId="0" fontId="1" fillId="2" borderId="1" xfId="0" applyFont="1" applyFill="1" applyBorder="1" applyAlignment="1">
      <alignment horizontal="right" vertical="top"/>
    </xf>
    <xf numFmtId="0" fontId="12" fillId="2" borderId="1" xfId="0" applyFont="1" applyFill="1" applyBorder="1"/>
    <xf numFmtId="0" fontId="4" fillId="2" borderId="1" xfId="0" applyFont="1" applyFill="1" applyBorder="1"/>
    <xf numFmtId="1" fontId="1" fillId="2" borderId="1" xfId="0" applyNumberFormat="1" applyFont="1" applyFill="1" applyBorder="1"/>
    <xf numFmtId="9" fontId="4" fillId="2" borderId="1" xfId="0" applyNumberFormat="1" applyFont="1" applyFill="1" applyBorder="1"/>
    <xf numFmtId="0" fontId="8" fillId="3" borderId="16" xfId="0" applyFont="1" applyFill="1" applyBorder="1" applyAlignment="1">
      <alignment horizontal="center"/>
    </xf>
    <xf numFmtId="0" fontId="8" fillId="3" borderId="16" xfId="0" applyFont="1" applyFill="1" applyBorder="1" applyAlignment="1">
      <alignment wrapText="1"/>
    </xf>
    <xf numFmtId="0" fontId="13" fillId="0" borderId="5" xfId="0" applyFont="1" applyBorder="1" applyAlignment="1">
      <alignment horizontal="left" wrapText="1"/>
    </xf>
    <xf numFmtId="0" fontId="13" fillId="0" borderId="0" xfId="0" applyFont="1" applyAlignment="1">
      <alignment horizontal="left" wrapText="1"/>
    </xf>
    <xf numFmtId="0" fontId="1" fillId="0" borderId="5" xfId="0" applyFont="1" applyBorder="1" applyAlignment="1">
      <alignment vertical="top" wrapText="1"/>
    </xf>
    <xf numFmtId="1" fontId="1" fillId="0" borderId="0" xfId="0" applyNumberFormat="1" applyFont="1" applyAlignment="1">
      <alignment horizontal="right" vertical="top"/>
    </xf>
    <xf numFmtId="1" fontId="1" fillId="0" borderId="0" xfId="0" applyNumberFormat="1" applyFont="1" applyAlignment="1">
      <alignment vertical="top"/>
    </xf>
    <xf numFmtId="9" fontId="14" fillId="0" borderId="0" xfId="0" applyNumberFormat="1" applyFont="1" applyAlignment="1">
      <alignment vertical="top"/>
    </xf>
    <xf numFmtId="9" fontId="15" fillId="0" borderId="0" xfId="0" applyNumberFormat="1" applyFont="1" applyAlignment="1">
      <alignment vertical="top"/>
    </xf>
    <xf numFmtId="164" fontId="1" fillId="0" borderId="0" xfId="0" applyNumberFormat="1" applyFont="1" applyAlignment="1">
      <alignment vertical="top"/>
    </xf>
    <xf numFmtId="164" fontId="0" fillId="0" borderId="0" xfId="0" applyNumberFormat="1" applyFont="1" applyAlignment="1">
      <alignment vertical="top"/>
    </xf>
    <xf numFmtId="164" fontId="0" fillId="0" borderId="0" xfId="0" applyNumberFormat="1" applyFont="1"/>
    <xf numFmtId="9" fontId="1" fillId="0" borderId="0" xfId="0" applyNumberFormat="1" applyFont="1"/>
    <xf numFmtId="164" fontId="4" fillId="0" borderId="0" xfId="0" applyNumberFormat="1" applyFont="1" applyAlignment="1">
      <alignment vertical="top"/>
    </xf>
    <xf numFmtId="0" fontId="4" fillId="0" borderId="0" xfId="0" applyFont="1" applyAlignment="1">
      <alignment vertical="top"/>
    </xf>
    <xf numFmtId="0" fontId="4" fillId="0" borderId="5" xfId="0" applyFont="1" applyBorder="1" applyAlignment="1">
      <alignment vertical="top" wrapText="1"/>
    </xf>
    <xf numFmtId="0" fontId="4" fillId="0" borderId="5" xfId="0" applyFont="1" applyBorder="1" applyAlignment="1">
      <alignment vertical="top"/>
    </xf>
    <xf numFmtId="0" fontId="4" fillId="0" borderId="7" xfId="0" applyFont="1" applyBorder="1"/>
    <xf numFmtId="1" fontId="4" fillId="0" borderId="8" xfId="0" applyNumberFormat="1" applyFont="1" applyBorder="1"/>
    <xf numFmtId="1" fontId="4" fillId="2" borderId="1" xfId="0" applyNumberFormat="1" applyFont="1" applyFill="1" applyBorder="1"/>
    <xf numFmtId="164" fontId="15" fillId="0" borderId="0" xfId="0" applyNumberFormat="1" applyFont="1"/>
    <xf numFmtId="164" fontId="1" fillId="0" borderId="8" xfId="0" applyNumberFormat="1" applyFont="1" applyBorder="1"/>
    <xf numFmtId="164" fontId="1" fillId="2" borderId="1" xfId="0" applyNumberFormat="1" applyFont="1" applyFill="1" applyBorder="1"/>
    <xf numFmtId="0" fontId="16" fillId="3" borderId="26" xfId="0" applyFont="1" applyFill="1" applyBorder="1"/>
    <xf numFmtId="0" fontId="8" fillId="3" borderId="24" xfId="0" applyFont="1" applyFill="1" applyBorder="1"/>
    <xf numFmtId="0" fontId="8" fillId="3" borderId="25" xfId="0" applyFont="1" applyFill="1" applyBorder="1"/>
    <xf numFmtId="0" fontId="8" fillId="3" borderId="27" xfId="0" applyFont="1" applyFill="1" applyBorder="1" applyAlignment="1">
      <alignment horizontal="center" vertical="center"/>
    </xf>
    <xf numFmtId="0" fontId="8" fillId="3" borderId="28" xfId="0" applyFont="1" applyFill="1" applyBorder="1"/>
    <xf numFmtId="0" fontId="8" fillId="3" borderId="28" xfId="0" applyFont="1" applyFill="1" applyBorder="1" applyAlignment="1">
      <alignment horizontal="center" wrapText="1"/>
    </xf>
    <xf numFmtId="1" fontId="4" fillId="0" borderId="0" xfId="0" applyNumberFormat="1" applyFont="1" applyAlignment="1">
      <alignment vertical="top"/>
    </xf>
    <xf numFmtId="0" fontId="1" fillId="0" borderId="7" xfId="0" applyFont="1" applyBorder="1" applyAlignment="1">
      <alignment vertical="top"/>
    </xf>
    <xf numFmtId="0" fontId="1" fillId="0" borderId="8" xfId="0" applyFont="1" applyBorder="1" applyAlignment="1">
      <alignment vertical="top"/>
    </xf>
    <xf numFmtId="1" fontId="1" fillId="0" borderId="8" xfId="0" applyNumberFormat="1" applyFont="1" applyBorder="1" applyAlignment="1">
      <alignment vertical="top"/>
    </xf>
    <xf numFmtId="0" fontId="1" fillId="2" borderId="1" xfId="0" applyFont="1" applyFill="1" applyBorder="1" applyAlignment="1">
      <alignment vertical="top"/>
    </xf>
    <xf numFmtId="1" fontId="1" fillId="2" borderId="1" xfId="0" applyNumberFormat="1" applyFont="1" applyFill="1" applyBorder="1" applyAlignment="1">
      <alignment vertical="top"/>
    </xf>
    <xf numFmtId="0" fontId="1" fillId="2" borderId="1" xfId="0" applyFont="1" applyFill="1" applyBorder="1" applyAlignment="1">
      <alignment horizontal="left" vertical="top" wrapText="1"/>
    </xf>
    <xf numFmtId="0" fontId="18" fillId="2" borderId="1" xfId="0" applyFont="1" applyFill="1" applyBorder="1" applyAlignment="1">
      <alignment horizontal="center" vertical="center"/>
    </xf>
    <xf numFmtId="0" fontId="12" fillId="2" borderId="32" xfId="0" applyFont="1" applyFill="1" applyBorder="1"/>
    <xf numFmtId="0" fontId="19" fillId="2" borderId="1" xfId="0" applyFont="1" applyFill="1" applyBorder="1"/>
    <xf numFmtId="0" fontId="1" fillId="2" borderId="33" xfId="0" applyFont="1" applyFill="1" applyBorder="1"/>
    <xf numFmtId="0" fontId="1" fillId="2" borderId="32" xfId="0" applyFont="1" applyFill="1" applyBorder="1"/>
    <xf numFmtId="0" fontId="4" fillId="2" borderId="32" xfId="0" applyFont="1" applyFill="1" applyBorder="1"/>
    <xf numFmtId="0" fontId="1" fillId="2" borderId="32" xfId="0" applyFont="1" applyFill="1" applyBorder="1" applyAlignment="1">
      <alignment horizontal="left"/>
    </xf>
    <xf numFmtId="6" fontId="1" fillId="2" borderId="1" xfId="0" applyNumberFormat="1" applyFont="1" applyFill="1" applyBorder="1" applyAlignment="1">
      <alignment horizontal="left"/>
    </xf>
    <xf numFmtId="6" fontId="4" fillId="2" borderId="1" xfId="0" applyNumberFormat="1" applyFont="1" applyFill="1" applyBorder="1" applyAlignment="1">
      <alignment horizontal="left"/>
    </xf>
    <xf numFmtId="0" fontId="4" fillId="2" borderId="27" xfId="0" applyFont="1" applyFill="1" applyBorder="1"/>
    <xf numFmtId="0" fontId="4" fillId="2" borderId="28" xfId="0" applyFont="1" applyFill="1" applyBorder="1"/>
    <xf numFmtId="0" fontId="4" fillId="2" borderId="28" xfId="0" applyFont="1" applyFill="1" applyBorder="1" applyAlignment="1">
      <alignment horizontal="left"/>
    </xf>
    <xf numFmtId="0" fontId="1" fillId="2" borderId="28" xfId="0" applyFont="1" applyFill="1" applyBorder="1"/>
    <xf numFmtId="0" fontId="1" fillId="2" borderId="34" xfId="0" applyFont="1" applyFill="1" applyBorder="1"/>
    <xf numFmtId="0" fontId="4" fillId="2" borderId="1" xfId="0" applyFont="1" applyFill="1" applyBorder="1" applyAlignment="1">
      <alignment horizontal="left"/>
    </xf>
    <xf numFmtId="0" fontId="20" fillId="2" borderId="32" xfId="0" applyFont="1" applyFill="1" applyBorder="1"/>
    <xf numFmtId="0" fontId="1" fillId="2" borderId="27" xfId="0" applyFont="1" applyFill="1" applyBorder="1"/>
    <xf numFmtId="0" fontId="21" fillId="2" borderId="1" xfId="0" applyFont="1" applyFill="1" applyBorder="1"/>
    <xf numFmtId="0" fontId="22" fillId="2" borderId="1" xfId="0" applyFont="1" applyFill="1" applyBorder="1"/>
    <xf numFmtId="42" fontId="1" fillId="2" borderId="1" xfId="0" applyNumberFormat="1" applyFont="1" applyFill="1" applyBorder="1"/>
    <xf numFmtId="0" fontId="1" fillId="2" borderId="35" xfId="0" applyFont="1" applyFill="1" applyBorder="1"/>
    <xf numFmtId="0" fontId="1" fillId="2" borderId="36" xfId="0" applyFont="1" applyFill="1" applyBorder="1"/>
    <xf numFmtId="164" fontId="1" fillId="2" borderId="36" xfId="0" applyNumberFormat="1" applyFont="1" applyFill="1" applyBorder="1"/>
    <xf numFmtId="164" fontId="4" fillId="2" borderId="1" xfId="0" applyNumberFormat="1" applyFont="1" applyFill="1" applyBorder="1"/>
    <xf numFmtId="0" fontId="11" fillId="2" borderId="1" xfId="0" applyFont="1" applyFill="1" applyBorder="1"/>
    <xf numFmtId="0" fontId="13" fillId="2" borderId="32" xfId="0" applyFont="1" applyFill="1" applyBorder="1"/>
    <xf numFmtId="0" fontId="23" fillId="4" borderId="37" xfId="0" applyFont="1" applyFill="1" applyBorder="1"/>
    <xf numFmtId="0" fontId="8" fillId="4" borderId="40" xfId="0" applyFont="1" applyFill="1" applyBorder="1" applyAlignment="1">
      <alignment wrapText="1"/>
    </xf>
    <xf numFmtId="0" fontId="4" fillId="2" borderId="1" xfId="0" applyFont="1" applyFill="1" applyBorder="1" applyAlignment="1">
      <alignment wrapText="1"/>
    </xf>
    <xf numFmtId="0" fontId="24" fillId="2" borderId="1" xfId="0" applyFont="1" applyFill="1" applyBorder="1"/>
    <xf numFmtId="0" fontId="1" fillId="2" borderId="35" xfId="0" applyFont="1" applyFill="1" applyBorder="1" applyAlignment="1">
      <alignment wrapText="1"/>
    </xf>
    <xf numFmtId="0" fontId="1" fillId="2" borderId="36" xfId="0" applyFont="1" applyFill="1" applyBorder="1" applyAlignment="1">
      <alignment vertical="top"/>
    </xf>
    <xf numFmtId="0" fontId="1" fillId="2" borderId="26" xfId="0" applyFont="1" applyFill="1" applyBorder="1"/>
    <xf numFmtId="0" fontId="1" fillId="2" borderId="24" xfId="0" applyFont="1" applyFill="1" applyBorder="1"/>
    <xf numFmtId="0" fontId="1" fillId="2" borderId="25" xfId="0" applyFont="1" applyFill="1" applyBorder="1"/>
    <xf numFmtId="0" fontId="4" fillId="2" borderId="32" xfId="0" applyFont="1" applyFill="1" applyBorder="1" applyAlignment="1">
      <alignment horizontal="left"/>
    </xf>
    <xf numFmtId="0" fontId="25" fillId="0" borderId="0" xfId="0" applyFont="1"/>
    <xf numFmtId="0" fontId="26" fillId="0" borderId="0" xfId="0" applyFont="1"/>
    <xf numFmtId="0" fontId="27" fillId="0" borderId="0" xfId="0" applyFont="1"/>
    <xf numFmtId="0" fontId="28" fillId="0" borderId="0" xfId="0" applyFont="1"/>
    <xf numFmtId="0" fontId="30" fillId="0" borderId="5" xfId="0" applyFont="1" applyBorder="1" applyAlignment="1">
      <alignment horizontal="center" vertical="center"/>
    </xf>
    <xf numFmtId="0" fontId="31" fillId="0" borderId="0" xfId="0" applyFont="1"/>
    <xf numFmtId="0" fontId="30" fillId="0" borderId="6" xfId="0" applyFont="1" applyBorder="1" applyAlignment="1">
      <alignment horizontal="center" vertical="center"/>
    </xf>
    <xf numFmtId="165" fontId="32" fillId="0" borderId="5" xfId="0" applyNumberFormat="1" applyFont="1" applyBorder="1"/>
    <xf numFmtId="165" fontId="33" fillId="0" borderId="0" xfId="0" applyNumberFormat="1" applyFont="1"/>
    <xf numFmtId="165" fontId="32" fillId="0" borderId="6" xfId="0" applyNumberFormat="1" applyFont="1" applyBorder="1"/>
    <xf numFmtId="165" fontId="32" fillId="0" borderId="7" xfId="0" applyNumberFormat="1" applyFont="1" applyBorder="1"/>
    <xf numFmtId="165" fontId="33" fillId="0" borderId="8" xfId="0" applyNumberFormat="1" applyFont="1" applyBorder="1"/>
    <xf numFmtId="165" fontId="32" fillId="0" borderId="9" xfId="0" applyNumberFormat="1" applyFont="1" applyBorder="1"/>
    <xf numFmtId="0" fontId="23" fillId="4" borderId="46" xfId="0" applyFont="1" applyFill="1" applyBorder="1" applyAlignment="1">
      <alignment vertical="center"/>
    </xf>
    <xf numFmtId="0" fontId="8" fillId="4" borderId="47" xfId="0" applyFont="1" applyFill="1" applyBorder="1" applyAlignment="1">
      <alignment horizontal="left"/>
    </xf>
    <xf numFmtId="0" fontId="8" fillId="4" borderId="47" xfId="0" applyFont="1" applyFill="1" applyBorder="1"/>
    <xf numFmtId="0" fontId="8" fillId="4" borderId="48" xfId="0" applyFont="1" applyFill="1" applyBorder="1"/>
    <xf numFmtId="0" fontId="8" fillId="3" borderId="18" xfId="0" applyFont="1" applyFill="1" applyBorder="1" applyAlignment="1">
      <alignment horizontal="center"/>
    </xf>
    <xf numFmtId="0" fontId="8" fillId="3" borderId="17" xfId="0" applyFont="1" applyFill="1" applyBorder="1" applyAlignment="1">
      <alignment horizontal="left"/>
    </xf>
    <xf numFmtId="0" fontId="8" fillId="2" borderId="26" xfId="0" applyFont="1" applyFill="1" applyBorder="1"/>
    <xf numFmtId="0" fontId="8" fillId="2" borderId="24" xfId="0" applyFont="1" applyFill="1" applyBorder="1" applyAlignment="1">
      <alignment horizontal="center" wrapText="1"/>
    </xf>
    <xf numFmtId="0" fontId="8" fillId="2" borderId="24" xfId="0" applyFont="1" applyFill="1" applyBorder="1"/>
    <xf numFmtId="0" fontId="8" fillId="2" borderId="25" xfId="0" applyFont="1" applyFill="1" applyBorder="1"/>
    <xf numFmtId="0" fontId="4" fillId="0" borderId="49" xfId="0" applyFont="1" applyBorder="1" applyAlignment="1">
      <alignment vertical="top" wrapText="1"/>
    </xf>
    <xf numFmtId="0" fontId="1" fillId="0" borderId="41" xfId="0" applyFont="1" applyBorder="1" applyAlignment="1">
      <alignment horizontal="left"/>
    </xf>
    <xf numFmtId="1" fontId="4" fillId="0" borderId="50" xfId="0" applyNumberFormat="1" applyFont="1" applyBorder="1" applyAlignment="1">
      <alignment horizontal="center" vertical="top"/>
    </xf>
    <xf numFmtId="3" fontId="4" fillId="0" borderId="50" xfId="0" applyNumberFormat="1" applyFont="1" applyBorder="1" applyAlignment="1">
      <alignment horizontal="center" vertical="top"/>
    </xf>
    <xf numFmtId="165" fontId="1" fillId="0" borderId="0" xfId="0" applyNumberFormat="1" applyFont="1"/>
    <xf numFmtId="1" fontId="4" fillId="0" borderId="41" xfId="0" applyNumberFormat="1" applyFont="1" applyBorder="1" applyAlignment="1">
      <alignment horizontal="center" vertical="top"/>
    </xf>
    <xf numFmtId="165" fontId="4" fillId="0" borderId="50" xfId="0" applyNumberFormat="1" applyFont="1" applyBorder="1" applyAlignment="1">
      <alignment horizontal="center" vertical="top"/>
    </xf>
    <xf numFmtId="164" fontId="4" fillId="0" borderId="41" xfId="0" applyNumberFormat="1" applyFont="1" applyBorder="1" applyAlignment="1">
      <alignment horizontal="center" vertical="top"/>
    </xf>
    <xf numFmtId="0" fontId="4" fillId="0" borderId="0" xfId="0" applyFont="1" applyAlignment="1">
      <alignment vertical="top" wrapText="1"/>
    </xf>
    <xf numFmtId="0" fontId="1" fillId="0" borderId="0" xfId="0" applyFont="1" applyAlignment="1">
      <alignment wrapText="1"/>
    </xf>
    <xf numFmtId="0" fontId="34" fillId="4" borderId="26" xfId="0" applyFont="1" applyFill="1" applyBorder="1"/>
    <xf numFmtId="0" fontId="34" fillId="4" borderId="24" xfId="0" applyFont="1" applyFill="1" applyBorder="1"/>
    <xf numFmtId="0" fontId="34" fillId="4" borderId="25" xfId="0" applyFont="1" applyFill="1" applyBorder="1"/>
    <xf numFmtId="0" fontId="34" fillId="4" borderId="27" xfId="0" applyFont="1" applyFill="1" applyBorder="1"/>
    <xf numFmtId="0" fontId="34" fillId="4" borderId="28" xfId="0" applyFont="1" applyFill="1" applyBorder="1"/>
    <xf numFmtId="0" fontId="34" fillId="4" borderId="34" xfId="0" applyFont="1" applyFill="1" applyBorder="1"/>
    <xf numFmtId="0" fontId="23" fillId="3" borderId="18" xfId="0" applyFont="1" applyFill="1" applyBorder="1"/>
    <xf numFmtId="0" fontId="35" fillId="3" borderId="16" xfId="0" applyFont="1" applyFill="1" applyBorder="1" applyAlignment="1">
      <alignment horizontal="left"/>
    </xf>
    <xf numFmtId="0" fontId="35" fillId="3" borderId="16" xfId="0" applyFont="1" applyFill="1" applyBorder="1"/>
    <xf numFmtId="0" fontId="35" fillId="3" borderId="17" xfId="0" applyFont="1" applyFill="1" applyBorder="1"/>
    <xf numFmtId="0" fontId="13" fillId="0" borderId="7" xfId="0" applyFont="1" applyBorder="1"/>
    <xf numFmtId="0" fontId="34" fillId="2" borderId="1" xfId="0" applyFont="1" applyFill="1" applyBorder="1"/>
    <xf numFmtId="0" fontId="34" fillId="2" borderId="1" xfId="0" applyFont="1" applyFill="1" applyBorder="1" applyAlignment="1">
      <alignment horizontal="left"/>
    </xf>
    <xf numFmtId="0" fontId="13" fillId="0" borderId="5" xfId="0" applyFont="1" applyBorder="1"/>
    <xf numFmtId="0" fontId="36" fillId="0" borderId="5" xfId="0" applyFont="1" applyBorder="1"/>
    <xf numFmtId="0" fontId="37" fillId="0" borderId="0" xfId="0" applyFont="1"/>
    <xf numFmtId="165" fontId="4" fillId="0" borderId="0" xfId="0" applyNumberFormat="1" applyFont="1"/>
    <xf numFmtId="0" fontId="1" fillId="0" borderId="0" xfId="0" applyFont="1" applyAlignment="1">
      <alignment horizontal="left" wrapText="1"/>
    </xf>
    <xf numFmtId="0" fontId="0" fillId="0" borderId="0" xfId="0" applyFont="1" applyAlignment="1"/>
    <xf numFmtId="0" fontId="3" fillId="0" borderId="6" xfId="0" applyFont="1" applyBorder="1"/>
    <xf numFmtId="0" fontId="4" fillId="0" borderId="0" xfId="0" applyFont="1" applyAlignment="1">
      <alignment horizontal="left" vertical="top"/>
    </xf>
    <xf numFmtId="0" fontId="4" fillId="0" borderId="0" xfId="0" applyFont="1" applyAlignment="1">
      <alignment horizontal="center" vertical="top"/>
    </xf>
    <xf numFmtId="0" fontId="4" fillId="0" borderId="8" xfId="0" applyFont="1" applyBorder="1" applyAlignment="1">
      <alignment horizontal="left"/>
    </xf>
    <xf numFmtId="0" fontId="3" fillId="0" borderId="8" xfId="0" applyFont="1" applyBorder="1"/>
    <xf numFmtId="0" fontId="3" fillId="0" borderId="9" xfId="0" applyFont="1" applyBorder="1"/>
    <xf numFmtId="0" fontId="8" fillId="3" borderId="19" xfId="0" applyFont="1" applyFill="1" applyBorder="1" applyAlignment="1">
      <alignment horizontal="center"/>
    </xf>
    <xf numFmtId="0" fontId="3" fillId="0" borderId="14" xfId="0" applyFont="1" applyBorder="1"/>
    <xf numFmtId="0" fontId="3" fillId="0" borderId="20" xfId="0" applyFont="1" applyBorder="1"/>
    <xf numFmtId="0" fontId="4" fillId="0" borderId="2" xfId="0" applyFont="1" applyBorder="1" applyAlignment="1">
      <alignment horizontal="left"/>
    </xf>
    <xf numFmtId="0" fontId="3" fillId="0" borderId="3" xfId="0" applyFont="1" applyBorder="1"/>
    <xf numFmtId="0" fontId="1" fillId="0" borderId="8" xfId="0" applyFont="1" applyBorder="1" applyAlignment="1">
      <alignment horizontal="left" wrapText="1"/>
    </xf>
    <xf numFmtId="0" fontId="8" fillId="3" borderId="29" xfId="0" applyFont="1" applyFill="1" applyBorder="1" applyAlignment="1">
      <alignment horizontal="center" vertical="center"/>
    </xf>
    <xf numFmtId="0" fontId="3" fillId="0" borderId="30" xfId="0" applyFont="1" applyBorder="1"/>
    <xf numFmtId="0" fontId="3" fillId="0" borderId="31" xfId="0" applyFont="1" applyBorder="1"/>
    <xf numFmtId="0" fontId="1" fillId="0" borderId="0" xfId="0" applyFont="1" applyAlignment="1">
      <alignment horizontal="left" vertical="top" wrapText="1"/>
    </xf>
    <xf numFmtId="0" fontId="13" fillId="0" borderId="0" xfId="0" applyFont="1" applyAlignment="1">
      <alignment horizontal="left" vertical="top" wrapText="1"/>
    </xf>
    <xf numFmtId="0" fontId="1" fillId="0" borderId="8" xfId="0" applyFont="1" applyBorder="1" applyAlignment="1">
      <alignment horizontal="left" vertical="top" wrapText="1"/>
    </xf>
    <xf numFmtId="0" fontId="17" fillId="4" borderId="2" xfId="0" applyFont="1" applyFill="1" applyBorder="1" applyAlignment="1">
      <alignment horizontal="center" vertical="center"/>
    </xf>
    <xf numFmtId="0" fontId="3" fillId="0" borderId="4" xfId="0" applyFont="1" applyBorder="1"/>
    <xf numFmtId="0" fontId="3" fillId="0" borderId="5" xfId="0" applyFont="1" applyBorder="1"/>
    <xf numFmtId="0" fontId="3" fillId="0" borderId="7" xfId="0" applyFont="1" applyBorder="1"/>
    <xf numFmtId="0" fontId="17" fillId="3" borderId="13" xfId="0" applyFont="1" applyFill="1" applyBorder="1" applyAlignment="1">
      <alignment horizontal="center"/>
    </xf>
    <xf numFmtId="0" fontId="1" fillId="2" borderId="10" xfId="0" applyFont="1" applyFill="1" applyBorder="1" applyAlignment="1">
      <alignment horizontal="center"/>
    </xf>
    <xf numFmtId="0" fontId="3" fillId="0" borderId="12" xfId="0" applyFont="1" applyBorder="1"/>
    <xf numFmtId="0" fontId="1" fillId="2" borderId="43" xfId="0" applyFont="1" applyFill="1" applyBorder="1" applyAlignment="1">
      <alignment horizontal="center" vertical="top"/>
    </xf>
    <xf numFmtId="0" fontId="3" fillId="0" borderId="44" xfId="0" applyFont="1" applyBorder="1"/>
    <xf numFmtId="0" fontId="8" fillId="4" borderId="38" xfId="0" applyFont="1" applyFill="1" applyBorder="1" applyAlignment="1">
      <alignment horizontal="center" wrapText="1"/>
    </xf>
    <xf numFmtId="0" fontId="3" fillId="0" borderId="39" xfId="0" applyFont="1" applyBorder="1"/>
    <xf numFmtId="0" fontId="3" fillId="0" borderId="41" xfId="0" applyFont="1" applyBorder="1"/>
    <xf numFmtId="0" fontId="4" fillId="2" borderId="10" xfId="0" applyFont="1" applyFill="1" applyBorder="1" applyAlignment="1">
      <alignment horizontal="center" wrapText="1"/>
    </xf>
    <xf numFmtId="0" fontId="3" fillId="0" borderId="42" xfId="0" applyFont="1" applyBorder="1"/>
    <xf numFmtId="0" fontId="3" fillId="0" borderId="45" xfId="0" applyFont="1" applyBorder="1"/>
    <xf numFmtId="0" fontId="2" fillId="3" borderId="2" xfId="0" applyFont="1" applyFill="1" applyBorder="1" applyAlignment="1">
      <alignment horizontal="center" vertical="center"/>
    </xf>
    <xf numFmtId="0" fontId="4" fillId="2" borderId="10" xfId="0" applyFont="1" applyFill="1" applyBorder="1" applyAlignment="1">
      <alignment horizontal="left" wrapText="1"/>
    </xf>
    <xf numFmtId="0" fontId="3" fillId="0" borderId="11" xfId="0" applyFont="1" applyBorder="1"/>
    <xf numFmtId="0" fontId="5" fillId="4" borderId="13" xfId="0" applyFont="1" applyFill="1" applyBorder="1" applyAlignment="1">
      <alignment horizontal="center" wrapText="1"/>
    </xf>
    <xf numFmtId="0" fontId="3" fillId="0" borderId="15" xfId="0" applyFont="1" applyBorder="1"/>
    <xf numFmtId="0" fontId="1" fillId="0" borderId="0" xfId="0" applyFont="1" applyAlignment="1">
      <alignment horizontal="left"/>
    </xf>
    <xf numFmtId="0" fontId="4" fillId="0" borderId="0" xfId="0" applyFont="1" applyAlignment="1">
      <alignment horizontal="left"/>
    </xf>
    <xf numFmtId="0" fontId="1" fillId="0" borderId="8" xfId="0" applyFont="1" applyBorder="1" applyAlignment="1">
      <alignment horizontal="left"/>
    </xf>
    <xf numFmtId="0" fontId="5" fillId="4"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13" fillId="0" borderId="2" xfId="0" applyFont="1" applyBorder="1" applyAlignment="1">
      <alignment horizontal="left" wrapText="1"/>
    </xf>
    <xf numFmtId="0" fontId="4" fillId="0" borderId="0" xfId="0" applyFont="1" applyAlignment="1">
      <alignment horizontal="left" wrapText="1"/>
    </xf>
    <xf numFmtId="0" fontId="13" fillId="0" borderId="0" xfId="0" applyFont="1" applyAlignment="1">
      <alignment horizontal="left" wrapText="1"/>
    </xf>
    <xf numFmtId="0" fontId="1" fillId="0" borderId="0" xfId="0" applyFont="1" applyAlignment="1">
      <alignment horizontal="left" vertical="top"/>
    </xf>
    <xf numFmtId="0" fontId="1" fillId="0" borderId="5" xfId="0" applyFont="1" applyBorder="1" applyAlignment="1">
      <alignment horizontal="left"/>
    </xf>
    <xf numFmtId="0" fontId="1" fillId="0" borderId="7" xfId="0" applyFont="1" applyBorder="1" applyAlignment="1">
      <alignment horizontal="left"/>
    </xf>
    <xf numFmtId="0" fontId="29" fillId="0" borderId="2" xfId="0" applyFont="1" applyBorder="1" applyAlignment="1">
      <alignment horizontal="center"/>
    </xf>
    <xf numFmtId="0" fontId="1" fillId="0" borderId="51" xfId="0" applyFont="1" applyBorder="1" applyAlignment="1">
      <alignment horizontal="center" vertical="top" wrapText="1"/>
    </xf>
    <xf numFmtId="0" fontId="3" fillId="0" borderId="52" xfId="0" applyFont="1" applyBorder="1"/>
    <xf numFmtId="0" fontId="3" fillId="0" borderId="53" xfId="0" applyFont="1" applyBorder="1"/>
    <xf numFmtId="0" fontId="1" fillId="0" borderId="54" xfId="0" applyFont="1" applyBorder="1" applyAlignment="1">
      <alignment horizontal="center" vertical="top"/>
    </xf>
    <xf numFmtId="0" fontId="3" fillId="0" borderId="55" xfId="0" applyFont="1" applyBorder="1"/>
    <xf numFmtId="0" fontId="3" fillId="0" borderId="56" xfId="0" applyFont="1" applyBorder="1"/>
    <xf numFmtId="0" fontId="23" fillId="3" borderId="13" xfId="0" applyFont="1" applyFill="1" applyBorder="1"/>
    <xf numFmtId="0" fontId="3" fillId="0" borderId="57" xfId="0" applyFont="1" applyBorder="1"/>
  </cellXfs>
  <cellStyles count="1">
    <cellStyle name="Normal" xfId="0" builtinId="0"/>
  </cellStyles>
  <dxfs count="0"/>
  <tableStyles count="0" defaultTableStyle="TableStyleMedium2" defaultPivotStyle="PivotStyleLight16"/>
  <colors>
    <mruColors>
      <color rgb="FF758491"/>
      <color rgb="FFFF8F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1" i="0">
                <a:solidFill>
                  <a:srgbClr val="757575"/>
                </a:solidFill>
                <a:latin typeface="Arial"/>
              </a:defRPr>
            </a:pPr>
            <a:r>
              <a:rPr lang="en-US" sz="1400" b="1" i="0">
                <a:solidFill>
                  <a:srgbClr val="757575"/>
                </a:solidFill>
                <a:latin typeface="Arial"/>
              </a:rPr>
              <a:t>Time-related</a:t>
            </a:r>
          </a:p>
        </c:rich>
      </c:tx>
      <c:overlay val="0"/>
    </c:title>
    <c:autoTitleDeleted val="0"/>
    <c:plotArea>
      <c:layout/>
      <c:barChart>
        <c:barDir val="col"/>
        <c:grouping val="stacked"/>
        <c:varyColors val="1"/>
        <c:ser>
          <c:idx val="0"/>
          <c:order val="0"/>
          <c:tx>
            <c:v>Labor Cost</c:v>
          </c:tx>
          <c:spPr>
            <a:solidFill>
              <a:srgbClr val="173647"/>
            </a:solidFill>
            <a:ln cmpd="sng">
              <a:solidFill>
                <a:srgbClr val="000000"/>
              </a:solidFill>
            </a:ln>
          </c:spPr>
          <c:invertIfNegative val="1"/>
          <c:cat>
            <c:strRef>
              <c:f>'Chart Data'!$C$16:$D$16</c:f>
              <c:strCache>
                <c:ptCount val="2"/>
                <c:pt idx="0">
                  <c:v>Old Process</c:v>
                </c:pt>
                <c:pt idx="1">
                  <c:v>Collaborator</c:v>
                </c:pt>
              </c:strCache>
            </c:strRef>
          </c:cat>
          <c:val>
            <c:numRef>
              <c:f>'Chart Data'!$C$17:$D$17</c:f>
              <c:numCache>
                <c:formatCode>_("$"* #,##0_);_("$"* \(#,##0\);_("$"* "-"??_);_(@_)</c:formatCode>
                <c:ptCount val="2"/>
                <c:pt idx="0">
                  <c:v>30000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7B7-1248-98B3-6C1B98147D49}"/>
            </c:ext>
          </c:extLst>
        </c:ser>
        <c:ser>
          <c:idx val="1"/>
          <c:order val="1"/>
          <c:tx>
            <c:v>Labor Cost</c:v>
          </c:tx>
          <c:spPr>
            <a:solidFill>
              <a:srgbClr val="758491"/>
            </a:solidFill>
            <a:ln cmpd="sng">
              <a:solidFill>
                <a:srgbClr val="000000"/>
              </a:solidFill>
            </a:ln>
          </c:spPr>
          <c:invertIfNegative val="1"/>
          <c:cat>
            <c:strRef>
              <c:f>'Chart Data'!$C$16:$D$16</c:f>
              <c:strCache>
                <c:ptCount val="2"/>
                <c:pt idx="0">
                  <c:v>Old Process</c:v>
                </c:pt>
                <c:pt idx="1">
                  <c:v>Collaborator</c:v>
                </c:pt>
              </c:strCache>
            </c:strRef>
          </c:cat>
          <c:val>
            <c:numRef>
              <c:f>'Chart Data'!$C$18:$D$18</c:f>
              <c:numCache>
                <c:formatCode>_("$"* #,##0_);_("$"* \(#,##0\);_("$"* "-"??_);_(@_)</c:formatCode>
                <c:ptCount val="2"/>
                <c:pt idx="1">
                  <c:v>1666.666666666667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7B7-1248-98B3-6C1B98147D49}"/>
            </c:ext>
          </c:extLst>
        </c:ser>
        <c:ser>
          <c:idx val="2"/>
          <c:order val="2"/>
          <c:tx>
            <c:v> Savings </c:v>
          </c:tx>
          <c:spPr>
            <a:solidFill>
              <a:srgbClr val="FF8F0F"/>
            </a:solidFill>
            <a:ln cmpd="sng">
              <a:solidFill>
                <a:srgbClr val="000000"/>
              </a:solidFill>
            </a:ln>
          </c:spPr>
          <c:invertIfNegative val="1"/>
          <c:cat>
            <c:strRef>
              <c:f>'Chart Data'!$C$16:$D$16</c:f>
              <c:strCache>
                <c:ptCount val="2"/>
                <c:pt idx="0">
                  <c:v>Old Process</c:v>
                </c:pt>
                <c:pt idx="1">
                  <c:v>Collaborator</c:v>
                </c:pt>
              </c:strCache>
            </c:strRef>
          </c:cat>
          <c:val>
            <c:numRef>
              <c:f>'Chart Data'!$C$19:$D$19</c:f>
              <c:numCache>
                <c:formatCode>_("$"* #,##0_);_("$"* \(#,##0\);_("$"* "-"??_);_(@_)</c:formatCode>
                <c:ptCount val="2"/>
                <c:pt idx="1">
                  <c:v>28333.333333333332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7B7-1248-98B3-6C1B98147D49}"/>
            </c:ext>
          </c:extLst>
        </c:ser>
        <c:dLbls>
          <c:showLegendKey val="0"/>
          <c:showVal val="0"/>
          <c:showCatName val="0"/>
          <c:showSerName val="0"/>
          <c:showPercent val="0"/>
          <c:showBubbleSize val="0"/>
        </c:dLbls>
        <c:gapWidth val="150"/>
        <c:overlap val="100"/>
        <c:axId val="181296230"/>
        <c:axId val="193950195"/>
      </c:barChart>
      <c:catAx>
        <c:axId val="18129623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1200" b="1" i="0">
                <a:solidFill>
                  <a:srgbClr val="000000"/>
                </a:solidFill>
                <a:latin typeface="Arial"/>
              </a:defRPr>
            </a:pPr>
            <a:endParaRPr lang="en-US"/>
          </a:p>
        </c:txPr>
        <c:crossAx val="193950195"/>
        <c:crosses val="autoZero"/>
        <c:auto val="1"/>
        <c:lblAlgn val="ctr"/>
        <c:lblOffset val="100"/>
        <c:noMultiLvlLbl val="1"/>
      </c:catAx>
      <c:valAx>
        <c:axId val="19395019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_(&quot;$&quot;* #,##0_);_(&quot;$&quot;* \(#,##0\);_(&quot;$&quot;* &quot;-&quot;??_);_(@_)" sourceLinked="1"/>
        <c:majorTickMark val="none"/>
        <c:minorTickMark val="none"/>
        <c:tickLblPos val="nextTo"/>
        <c:spPr>
          <a:ln/>
        </c:spPr>
        <c:txPr>
          <a:bodyPr/>
          <a:lstStyle/>
          <a:p>
            <a:pPr lvl="0">
              <a:defRPr sz="1200" b="1" i="0">
                <a:solidFill>
                  <a:srgbClr val="000000"/>
                </a:solidFill>
                <a:latin typeface="Arial"/>
              </a:defRPr>
            </a:pPr>
            <a:endParaRPr lang="en-US"/>
          </a:p>
        </c:txPr>
        <c:crossAx val="181296230"/>
        <c:crosses val="autoZero"/>
        <c:crossBetween val="between"/>
      </c:valAx>
    </c:plotArea>
    <c:legend>
      <c:legendPos val="b"/>
      <c:overlay val="0"/>
      <c:txPr>
        <a:bodyPr/>
        <a:lstStyle/>
        <a:p>
          <a:pPr lvl="0">
            <a:defRPr sz="1200" b="1"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1" i="0">
                <a:solidFill>
                  <a:srgbClr val="757575"/>
                </a:solidFill>
                <a:latin typeface="Arial"/>
              </a:defRPr>
            </a:pPr>
            <a:r>
              <a:rPr lang="en-US" sz="1400" b="1" i="0">
                <a:solidFill>
                  <a:srgbClr val="757575"/>
                </a:solidFill>
                <a:latin typeface="Arial"/>
              </a:rPr>
              <a:t>Defect-related</a:t>
            </a:r>
          </a:p>
        </c:rich>
      </c:tx>
      <c:overlay val="0"/>
    </c:title>
    <c:autoTitleDeleted val="0"/>
    <c:plotArea>
      <c:layout/>
      <c:barChart>
        <c:barDir val="col"/>
        <c:grouping val="stacked"/>
        <c:varyColors val="1"/>
        <c:ser>
          <c:idx val="0"/>
          <c:order val="0"/>
          <c:tx>
            <c:v>Defects Cost</c:v>
          </c:tx>
          <c:spPr>
            <a:solidFill>
              <a:srgbClr val="173647"/>
            </a:solidFill>
            <a:ln cmpd="sng">
              <a:solidFill>
                <a:srgbClr val="000000"/>
              </a:solidFill>
            </a:ln>
          </c:spPr>
          <c:invertIfNegative val="1"/>
          <c:cat>
            <c:strRef>
              <c:f>'Chart Data'!$C$16:$D$16</c:f>
              <c:strCache>
                <c:ptCount val="2"/>
                <c:pt idx="0">
                  <c:v>Old Process</c:v>
                </c:pt>
                <c:pt idx="1">
                  <c:v>Collaborator</c:v>
                </c:pt>
              </c:strCache>
            </c:strRef>
          </c:cat>
          <c:val>
            <c:numRef>
              <c:f>'Chart Data'!$C$22:$D$22</c:f>
              <c:numCache>
                <c:formatCode>General</c:formatCode>
                <c:ptCount val="2"/>
                <c:pt idx="0" formatCode="_(&quot;$&quot;* #,##0_);_(&quot;$&quot;* \(#,##0\);_(&quot;$&quot;* &quot;-&quot;??_);_(@_)">
                  <c:v>17279.999999999996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B8A-F949-9081-8F5261ECECC3}"/>
            </c:ext>
          </c:extLst>
        </c:ser>
        <c:ser>
          <c:idx val="1"/>
          <c:order val="1"/>
          <c:tx>
            <c:v>Defects Cost</c:v>
          </c:tx>
          <c:spPr>
            <a:solidFill>
              <a:srgbClr val="FF8F0F"/>
            </a:solidFill>
            <a:ln cmpd="sng">
              <a:solidFill>
                <a:srgbClr val="000000"/>
              </a:solidFill>
            </a:ln>
          </c:spPr>
          <c:invertIfNegative val="1"/>
          <c:cat>
            <c:strRef>
              <c:f>'Chart Data'!$C$16:$D$16</c:f>
              <c:strCache>
                <c:ptCount val="2"/>
                <c:pt idx="0">
                  <c:v>Old Process</c:v>
                </c:pt>
                <c:pt idx="1">
                  <c:v>Collaborator</c:v>
                </c:pt>
              </c:strCache>
            </c:strRef>
          </c:cat>
          <c:val>
            <c:numRef>
              <c:f>'Chart Data'!$C$23:$D$23</c:f>
              <c:numCache>
                <c:formatCode>_("$"* #,##0_);_("$"* \(#,##0\);_("$"* "-"??_);_(@_)</c:formatCode>
                <c:ptCount val="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B8A-F949-9081-8F5261ECECC3}"/>
            </c:ext>
          </c:extLst>
        </c:ser>
        <c:ser>
          <c:idx val="2"/>
          <c:order val="2"/>
          <c:tx>
            <c:strRef>
              <c:f>'Chart Data'!$B$24</c:f>
              <c:strCache>
                <c:ptCount val="1"/>
                <c:pt idx="0">
                  <c:v> Savings </c:v>
                </c:pt>
              </c:strCache>
            </c:strRef>
          </c:tx>
          <c:spPr>
            <a:solidFill>
              <a:srgbClr val="FF8F0E"/>
            </a:solidFill>
          </c:spPr>
          <c:invertIfNegative val="1"/>
          <c:cat>
            <c:strRef>
              <c:f>'Chart Data'!$C$16:$D$16</c:f>
              <c:strCache>
                <c:ptCount val="2"/>
                <c:pt idx="0">
                  <c:v>Old Process</c:v>
                </c:pt>
                <c:pt idx="1">
                  <c:v>Collaborator</c:v>
                </c:pt>
              </c:strCache>
            </c:strRef>
          </c:cat>
          <c:val>
            <c:numRef>
              <c:f>'Chart Data'!$C$24:$D$24</c:f>
              <c:numCache>
                <c:formatCode>_("$"* #,##0_);_("$"* \(#,##0\);_("$"* "-"??_);_(@_)</c:formatCode>
                <c:ptCount val="2"/>
                <c:pt idx="1">
                  <c:v>17279.999999999996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4B8A-F949-9081-8F5261ECECC3}"/>
            </c:ext>
          </c:extLst>
        </c:ser>
        <c:dLbls>
          <c:showLegendKey val="0"/>
          <c:showVal val="0"/>
          <c:showCatName val="0"/>
          <c:showSerName val="0"/>
          <c:showPercent val="0"/>
          <c:showBubbleSize val="0"/>
        </c:dLbls>
        <c:gapWidth val="150"/>
        <c:overlap val="100"/>
        <c:axId val="2073671428"/>
        <c:axId val="1376570675"/>
      </c:barChart>
      <c:catAx>
        <c:axId val="2073671428"/>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1200" b="1" i="0">
                <a:solidFill>
                  <a:srgbClr val="000000"/>
                </a:solidFill>
                <a:latin typeface="Arial"/>
              </a:defRPr>
            </a:pPr>
            <a:endParaRPr lang="en-US"/>
          </a:p>
        </c:txPr>
        <c:crossAx val="1376570675"/>
        <c:crosses val="autoZero"/>
        <c:auto val="1"/>
        <c:lblAlgn val="ctr"/>
        <c:lblOffset val="100"/>
        <c:noMultiLvlLbl val="1"/>
      </c:catAx>
      <c:valAx>
        <c:axId val="137657067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_(&quot;$&quot;* #,##0_);_(&quot;$&quot;* \(#,##0\);_(&quot;$&quot;* &quot;-&quot;??_);_(@_)" sourceLinked="1"/>
        <c:majorTickMark val="none"/>
        <c:minorTickMark val="none"/>
        <c:tickLblPos val="nextTo"/>
        <c:spPr>
          <a:ln/>
        </c:spPr>
        <c:txPr>
          <a:bodyPr/>
          <a:lstStyle/>
          <a:p>
            <a:pPr lvl="0">
              <a:defRPr sz="1200" b="1" i="0">
                <a:solidFill>
                  <a:srgbClr val="000000"/>
                </a:solidFill>
                <a:latin typeface="Arial"/>
              </a:defRPr>
            </a:pPr>
            <a:endParaRPr lang="en-US"/>
          </a:p>
        </c:txPr>
        <c:crossAx val="2073671428"/>
        <c:crosses val="autoZero"/>
        <c:crossBetween val="between"/>
      </c:valAx>
    </c:plotArea>
    <c:legend>
      <c:legendPos val="b"/>
      <c:overlay val="0"/>
      <c:txPr>
        <a:bodyPr/>
        <a:lstStyle/>
        <a:p>
          <a:pPr lvl="0">
            <a:defRPr sz="1200" b="1"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Arial"/>
              </a:defRPr>
            </a:pPr>
            <a:r>
              <a:rPr lang="en-US" sz="1400" b="0" i="0">
                <a:solidFill>
                  <a:srgbClr val="757575"/>
                </a:solidFill>
                <a:latin typeface="Arial"/>
              </a:rPr>
              <a:t>Time-related</a:t>
            </a:r>
          </a:p>
        </c:rich>
      </c:tx>
      <c:overlay val="0"/>
    </c:title>
    <c:autoTitleDeleted val="0"/>
    <c:plotArea>
      <c:layout/>
      <c:barChart>
        <c:barDir val="col"/>
        <c:grouping val="stacked"/>
        <c:varyColors val="1"/>
        <c:ser>
          <c:idx val="0"/>
          <c:order val="0"/>
          <c:tx>
            <c:v>Labor Cost</c:v>
          </c:tx>
          <c:spPr>
            <a:solidFill>
              <a:srgbClr val="173647"/>
            </a:solidFill>
            <a:ln cmpd="sng">
              <a:solidFill>
                <a:srgbClr val="000000"/>
              </a:solidFill>
            </a:ln>
          </c:spPr>
          <c:invertIfNegative val="1"/>
          <c:cat>
            <c:strRef>
              <c:f>'Chart Data'!$C$16:$D$16</c:f>
              <c:strCache>
                <c:ptCount val="2"/>
                <c:pt idx="0">
                  <c:v>Old Process</c:v>
                </c:pt>
                <c:pt idx="1">
                  <c:v>Collaborator</c:v>
                </c:pt>
              </c:strCache>
            </c:strRef>
          </c:cat>
          <c:val>
            <c:numRef>
              <c:f>'Chart Data'!$C$17:$D$17</c:f>
              <c:numCache>
                <c:formatCode>_("$"* #,##0_);_("$"* \(#,##0\);_("$"* "-"??_);_(@_)</c:formatCode>
                <c:ptCount val="2"/>
                <c:pt idx="0">
                  <c:v>30000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C15-7340-BB16-A6F368AA05E2}"/>
            </c:ext>
          </c:extLst>
        </c:ser>
        <c:ser>
          <c:idx val="1"/>
          <c:order val="1"/>
          <c:tx>
            <c:v>Labor Cost</c:v>
          </c:tx>
          <c:spPr>
            <a:solidFill>
              <a:srgbClr val="758491"/>
            </a:solidFill>
            <a:ln cmpd="sng">
              <a:solidFill>
                <a:srgbClr val="000000"/>
              </a:solidFill>
            </a:ln>
          </c:spPr>
          <c:invertIfNegative val="1"/>
          <c:cat>
            <c:strRef>
              <c:f>'Chart Data'!$C$16:$D$16</c:f>
              <c:strCache>
                <c:ptCount val="2"/>
                <c:pt idx="0">
                  <c:v>Old Process</c:v>
                </c:pt>
                <c:pt idx="1">
                  <c:v>Collaborator</c:v>
                </c:pt>
              </c:strCache>
            </c:strRef>
          </c:cat>
          <c:val>
            <c:numRef>
              <c:f>'Chart Data'!$C$18:$D$18</c:f>
              <c:numCache>
                <c:formatCode>_("$"* #,##0_);_("$"* \(#,##0\);_("$"* "-"??_);_(@_)</c:formatCode>
                <c:ptCount val="2"/>
                <c:pt idx="1">
                  <c:v>1666.666666666667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C15-7340-BB16-A6F368AA05E2}"/>
            </c:ext>
          </c:extLst>
        </c:ser>
        <c:ser>
          <c:idx val="2"/>
          <c:order val="2"/>
          <c:tx>
            <c:v> Savings </c:v>
          </c:tx>
          <c:spPr>
            <a:solidFill>
              <a:srgbClr val="FF8F0F"/>
            </a:solidFill>
            <a:ln cmpd="sng">
              <a:solidFill>
                <a:srgbClr val="000000"/>
              </a:solidFill>
            </a:ln>
          </c:spPr>
          <c:invertIfNegative val="1"/>
          <c:cat>
            <c:strRef>
              <c:f>'Chart Data'!$C$16:$D$16</c:f>
              <c:strCache>
                <c:ptCount val="2"/>
                <c:pt idx="0">
                  <c:v>Old Process</c:v>
                </c:pt>
                <c:pt idx="1">
                  <c:v>Collaborator</c:v>
                </c:pt>
              </c:strCache>
            </c:strRef>
          </c:cat>
          <c:val>
            <c:numRef>
              <c:f>'Chart Data'!$C$19:$D$19</c:f>
              <c:numCache>
                <c:formatCode>_("$"* #,##0_);_("$"* \(#,##0\);_("$"* "-"??_);_(@_)</c:formatCode>
                <c:ptCount val="2"/>
                <c:pt idx="1">
                  <c:v>28333.333333333332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9C15-7340-BB16-A6F368AA05E2}"/>
            </c:ext>
          </c:extLst>
        </c:ser>
        <c:dLbls>
          <c:showLegendKey val="0"/>
          <c:showVal val="0"/>
          <c:showCatName val="0"/>
          <c:showSerName val="0"/>
          <c:showPercent val="0"/>
          <c:showBubbleSize val="0"/>
        </c:dLbls>
        <c:gapWidth val="150"/>
        <c:overlap val="100"/>
        <c:axId val="248804549"/>
        <c:axId val="1400081886"/>
      </c:barChart>
      <c:catAx>
        <c:axId val="248804549"/>
        <c:scaling>
          <c:orientation val="minMax"/>
        </c:scaling>
        <c:delete val="0"/>
        <c:axPos val="b"/>
        <c:title>
          <c:tx>
            <c:rich>
              <a:bodyPr/>
              <a:lstStyle/>
              <a:p>
                <a:pPr lvl="0">
                  <a:defRPr b="0">
                    <a:solidFill>
                      <a:srgbClr val="000000"/>
                    </a:solidFill>
                    <a:latin typeface="Arial"/>
                  </a:defRPr>
                </a:pPr>
                <a:endParaRPr lang="en-US"/>
              </a:p>
            </c:rich>
          </c:tx>
          <c:overlay val="0"/>
        </c:title>
        <c:numFmt formatCode="General" sourceLinked="1"/>
        <c:majorTickMark val="none"/>
        <c:minorTickMark val="none"/>
        <c:tickLblPos val="nextTo"/>
        <c:txPr>
          <a:bodyPr/>
          <a:lstStyle/>
          <a:p>
            <a:pPr lvl="0">
              <a:defRPr sz="1200" b="0" i="0">
                <a:solidFill>
                  <a:srgbClr val="000000"/>
                </a:solidFill>
                <a:latin typeface="Arial"/>
              </a:defRPr>
            </a:pPr>
            <a:endParaRPr lang="en-US"/>
          </a:p>
        </c:txPr>
        <c:crossAx val="1400081886"/>
        <c:crosses val="autoZero"/>
        <c:auto val="1"/>
        <c:lblAlgn val="ctr"/>
        <c:lblOffset val="100"/>
        <c:noMultiLvlLbl val="1"/>
      </c:catAx>
      <c:valAx>
        <c:axId val="1400081886"/>
        <c:scaling>
          <c:orientation val="minMax"/>
        </c:scaling>
        <c:delete val="0"/>
        <c:axPos val="l"/>
        <c:majorGridlines>
          <c:spPr>
            <a:ln>
              <a:solidFill>
                <a:srgbClr val="B7B7B7"/>
              </a:solidFill>
            </a:ln>
          </c:spPr>
        </c:majorGridlines>
        <c:title>
          <c:tx>
            <c:rich>
              <a:bodyPr/>
              <a:lstStyle/>
              <a:p>
                <a:pPr lvl="0">
                  <a:defRPr b="0">
                    <a:solidFill>
                      <a:srgbClr val="000000"/>
                    </a:solidFill>
                    <a:latin typeface="Arial"/>
                  </a:defRPr>
                </a:pPr>
                <a:endParaRPr lang="en-US"/>
              </a:p>
            </c:rich>
          </c:tx>
          <c:overlay val="0"/>
        </c:title>
        <c:numFmt formatCode="_(&quot;$&quot;* #,##0_);_(&quot;$&quot;* \(#,##0\);_(&quot;$&quot;* &quot;-&quot;??_);_(@_)" sourceLinked="1"/>
        <c:majorTickMark val="none"/>
        <c:minorTickMark val="none"/>
        <c:tickLblPos val="nextTo"/>
        <c:spPr>
          <a:ln/>
        </c:spPr>
        <c:txPr>
          <a:bodyPr/>
          <a:lstStyle/>
          <a:p>
            <a:pPr lvl="0">
              <a:defRPr sz="1200" b="0" i="0">
                <a:solidFill>
                  <a:srgbClr val="000000"/>
                </a:solidFill>
                <a:latin typeface="Arial"/>
              </a:defRPr>
            </a:pPr>
            <a:endParaRPr lang="en-US"/>
          </a:p>
        </c:txPr>
        <c:crossAx val="248804549"/>
        <c:crosses val="autoZero"/>
        <c:crossBetween val="between"/>
      </c:valAx>
    </c:plotArea>
    <c:legend>
      <c:legendPos val="b"/>
      <c:legendEntry>
        <c:idx val="2"/>
        <c:txPr>
          <a:bodyPr/>
          <a:lstStyle/>
          <a:p>
            <a:pPr lvl="0">
              <a:defRPr sz="1200">
                <a:latin typeface="Arial"/>
              </a:defRPr>
            </a:pPr>
            <a:endParaRPr lang="en-US"/>
          </a:p>
        </c:txPr>
      </c:legendEntry>
      <c:overlay val="0"/>
      <c:txPr>
        <a:bodyPr/>
        <a:lstStyle/>
        <a:p>
          <a:pPr lvl="0">
            <a:defRPr sz="1200" b="0"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Arial"/>
              </a:defRPr>
            </a:pPr>
            <a:r>
              <a:rPr lang="en-US" sz="1400" b="0" i="0">
                <a:solidFill>
                  <a:srgbClr val="757575"/>
                </a:solidFill>
                <a:latin typeface="Arial"/>
              </a:rPr>
              <a:t>Defect-related</a:t>
            </a:r>
          </a:p>
        </c:rich>
      </c:tx>
      <c:overlay val="0"/>
    </c:title>
    <c:autoTitleDeleted val="0"/>
    <c:plotArea>
      <c:layout/>
      <c:barChart>
        <c:barDir val="col"/>
        <c:grouping val="stacked"/>
        <c:varyColors val="1"/>
        <c:ser>
          <c:idx val="0"/>
          <c:order val="0"/>
          <c:tx>
            <c:v>Defects Cost</c:v>
          </c:tx>
          <c:spPr>
            <a:solidFill>
              <a:srgbClr val="173647"/>
            </a:solidFill>
            <a:ln cmpd="sng">
              <a:solidFill>
                <a:srgbClr val="000000"/>
              </a:solidFill>
            </a:ln>
          </c:spPr>
          <c:invertIfNegative val="1"/>
          <c:cat>
            <c:strRef>
              <c:f>'Chart Data'!$C$16:$D$16</c:f>
              <c:strCache>
                <c:ptCount val="2"/>
                <c:pt idx="0">
                  <c:v>Old Process</c:v>
                </c:pt>
                <c:pt idx="1">
                  <c:v>Collaborator</c:v>
                </c:pt>
              </c:strCache>
            </c:strRef>
          </c:cat>
          <c:val>
            <c:numRef>
              <c:f>'Chart Data'!$C$22:$D$22</c:f>
              <c:numCache>
                <c:formatCode>General</c:formatCode>
                <c:ptCount val="2"/>
                <c:pt idx="0" formatCode="_(&quot;$&quot;* #,##0_);_(&quot;$&quot;* \(#,##0\);_(&quot;$&quot;* &quot;-&quot;??_);_(@_)">
                  <c:v>17279.999999999996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425-DD48-B2C0-E4BECF09E572}"/>
            </c:ext>
          </c:extLst>
        </c:ser>
        <c:ser>
          <c:idx val="1"/>
          <c:order val="1"/>
          <c:tx>
            <c:v>Defects Cost</c:v>
          </c:tx>
          <c:spPr>
            <a:solidFill>
              <a:srgbClr val="758491"/>
            </a:solidFill>
            <a:ln cmpd="sng">
              <a:solidFill>
                <a:srgbClr val="000000"/>
              </a:solidFill>
            </a:ln>
          </c:spPr>
          <c:invertIfNegative val="1"/>
          <c:cat>
            <c:strRef>
              <c:f>'Chart Data'!$C$16:$D$16</c:f>
              <c:strCache>
                <c:ptCount val="2"/>
                <c:pt idx="0">
                  <c:v>Old Process</c:v>
                </c:pt>
                <c:pt idx="1">
                  <c:v>Collaborator</c:v>
                </c:pt>
              </c:strCache>
            </c:strRef>
          </c:cat>
          <c:val>
            <c:numRef>
              <c:f>'Chart Data'!$C$23:$D$23</c:f>
              <c:numCache>
                <c:formatCode>_("$"* #,##0_);_("$"* \(#,##0\);_("$"* "-"??_);_(@_)</c:formatCode>
                <c:ptCount val="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425-DD48-B2C0-E4BECF09E572}"/>
            </c:ext>
          </c:extLst>
        </c:ser>
        <c:ser>
          <c:idx val="2"/>
          <c:order val="2"/>
          <c:tx>
            <c:strRef>
              <c:f>'Chart Data'!$B$24</c:f>
              <c:strCache>
                <c:ptCount val="1"/>
                <c:pt idx="0">
                  <c:v> Savings </c:v>
                </c:pt>
              </c:strCache>
            </c:strRef>
          </c:tx>
          <c:spPr>
            <a:solidFill>
              <a:srgbClr val="FF8F0E"/>
            </a:solidFill>
          </c:spPr>
          <c:invertIfNegative val="1"/>
          <c:dPt>
            <c:idx val="1"/>
            <c:invertIfNegative val="1"/>
            <c:bubble3D val="0"/>
            <c:spPr>
              <a:solidFill>
                <a:srgbClr val="FF8F0E"/>
              </a:solidFill>
            </c:spPr>
            <c:extLst>
              <c:ext xmlns:c16="http://schemas.microsoft.com/office/drawing/2014/chart" uri="{C3380CC4-5D6E-409C-BE32-E72D297353CC}">
                <c16:uniqueId val="{00000004-7425-DD48-B2C0-E4BECF09E572}"/>
              </c:ext>
            </c:extLst>
          </c:dPt>
          <c:cat>
            <c:strRef>
              <c:f>'Chart Data'!$C$16:$D$16</c:f>
              <c:strCache>
                <c:ptCount val="2"/>
                <c:pt idx="0">
                  <c:v>Old Process</c:v>
                </c:pt>
                <c:pt idx="1">
                  <c:v>Collaborator</c:v>
                </c:pt>
              </c:strCache>
            </c:strRef>
          </c:cat>
          <c:val>
            <c:numRef>
              <c:f>'Chart Data'!$C$24:$D$24</c:f>
              <c:numCache>
                <c:formatCode>_("$"* #,##0_);_("$"* \(#,##0\);_("$"* "-"??_);_(@_)</c:formatCode>
                <c:ptCount val="2"/>
                <c:pt idx="1">
                  <c:v>17279.999999999996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7425-DD48-B2C0-E4BECF09E572}"/>
            </c:ext>
          </c:extLst>
        </c:ser>
        <c:dLbls>
          <c:showLegendKey val="0"/>
          <c:showVal val="0"/>
          <c:showCatName val="0"/>
          <c:showSerName val="0"/>
          <c:showPercent val="0"/>
          <c:showBubbleSize val="0"/>
        </c:dLbls>
        <c:gapWidth val="150"/>
        <c:overlap val="100"/>
        <c:axId val="750497147"/>
        <c:axId val="949126683"/>
      </c:barChart>
      <c:catAx>
        <c:axId val="75049714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1200" b="0" i="0">
                <a:solidFill>
                  <a:srgbClr val="000000"/>
                </a:solidFill>
                <a:latin typeface="Arial"/>
              </a:defRPr>
            </a:pPr>
            <a:endParaRPr lang="en-US"/>
          </a:p>
        </c:txPr>
        <c:crossAx val="949126683"/>
        <c:crosses val="autoZero"/>
        <c:auto val="1"/>
        <c:lblAlgn val="ctr"/>
        <c:lblOffset val="100"/>
        <c:noMultiLvlLbl val="1"/>
      </c:catAx>
      <c:valAx>
        <c:axId val="94912668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_(&quot;$&quot;* #,##0_);_(&quot;$&quot;* \(#,##0\);_(&quot;$&quot;* &quot;-&quot;??_);_(@_)" sourceLinked="1"/>
        <c:majorTickMark val="none"/>
        <c:minorTickMark val="none"/>
        <c:tickLblPos val="nextTo"/>
        <c:spPr>
          <a:ln/>
        </c:spPr>
        <c:txPr>
          <a:bodyPr/>
          <a:lstStyle/>
          <a:p>
            <a:pPr lvl="0">
              <a:defRPr sz="1200" b="0" i="0">
                <a:solidFill>
                  <a:srgbClr val="000000"/>
                </a:solidFill>
                <a:latin typeface="Arial"/>
              </a:defRPr>
            </a:pPr>
            <a:endParaRPr lang="en-US"/>
          </a:p>
        </c:txPr>
        <c:crossAx val="750497147"/>
        <c:crosses val="autoZero"/>
        <c:crossBetween val="between"/>
      </c:valAx>
    </c:plotArea>
    <c:legend>
      <c:legendPos val="b"/>
      <c:overlay val="0"/>
      <c:txPr>
        <a:bodyPr/>
        <a:lstStyle/>
        <a:p>
          <a:pPr lvl="0">
            <a:defRPr sz="1200" b="0" i="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600075</xdr:colOff>
      <xdr:row>8</xdr:row>
      <xdr:rowOff>247650</xdr:rowOff>
    </xdr:from>
    <xdr:ext cx="5343525" cy="313372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304800</xdr:colOff>
      <xdr:row>8</xdr:row>
      <xdr:rowOff>200025</xdr:rowOff>
    </xdr:from>
    <xdr:ext cx="5343525" cy="3181350"/>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9</xdr:col>
      <xdr:colOff>333375</xdr:colOff>
      <xdr:row>1</xdr:row>
      <xdr:rowOff>28575</xdr:rowOff>
    </xdr:from>
    <xdr:ext cx="4152900" cy="94297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390525</xdr:colOff>
      <xdr:row>0</xdr:row>
      <xdr:rowOff>85725</xdr:rowOff>
    </xdr:from>
    <xdr:ext cx="4419600" cy="2647950"/>
    <xdr:graphicFrame macro="">
      <xdr:nvGraphicFramePr>
        <xdr:cNvPr id="3" name="Chart 3"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381000</xdr:colOff>
      <xdr:row>17</xdr:row>
      <xdr:rowOff>95250</xdr:rowOff>
    </xdr:from>
    <xdr:ext cx="4419600" cy="2647950"/>
    <xdr:graphicFrame macro="">
      <xdr:nvGraphicFramePr>
        <xdr:cNvPr id="5" name="Chart 4" title="Chart">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89" workbookViewId="0"/>
  </sheetViews>
  <sheetFormatPr baseColWidth="10" defaultColWidth="14.5" defaultRowHeight="15" customHeight="1"/>
  <cols>
    <col min="1" max="1" width="9.1640625" customWidth="1"/>
    <col min="2" max="2" width="38.33203125" customWidth="1"/>
    <col min="3" max="3" width="12.33203125" customWidth="1"/>
    <col min="4" max="4" width="11.6640625" customWidth="1"/>
    <col min="5" max="5" width="10.33203125" customWidth="1"/>
    <col min="6" max="6" width="13" customWidth="1"/>
    <col min="7" max="7" width="10.1640625" customWidth="1"/>
    <col min="8" max="10" width="9.1640625" customWidth="1"/>
    <col min="11" max="11" width="12.33203125" customWidth="1"/>
    <col min="12" max="12" width="12.5" customWidth="1"/>
    <col min="13" max="13" width="17.83203125" customWidth="1"/>
    <col min="14" max="26" width="9.1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215" t="s">
        <v>0</v>
      </c>
      <c r="C2" s="192"/>
      <c r="D2" s="192"/>
      <c r="E2" s="192"/>
      <c r="F2" s="192"/>
      <c r="G2" s="201"/>
      <c r="H2" s="1"/>
      <c r="I2" s="1"/>
      <c r="J2" s="1"/>
      <c r="K2" s="1"/>
      <c r="L2" s="1"/>
      <c r="M2" s="1"/>
      <c r="N2" s="1"/>
      <c r="O2" s="1"/>
      <c r="P2" s="1"/>
      <c r="Q2" s="1"/>
      <c r="R2" s="1"/>
      <c r="S2" s="1"/>
      <c r="T2" s="1"/>
      <c r="U2" s="1"/>
      <c r="V2" s="1"/>
      <c r="W2" s="1"/>
      <c r="X2" s="1"/>
      <c r="Y2" s="1"/>
      <c r="Z2" s="1"/>
    </row>
    <row r="3" spans="1:26" ht="12.75" customHeight="1">
      <c r="A3" s="1"/>
      <c r="B3" s="202"/>
      <c r="C3" s="181"/>
      <c r="D3" s="181"/>
      <c r="E3" s="181"/>
      <c r="F3" s="181"/>
      <c r="G3" s="182"/>
      <c r="H3" s="1"/>
      <c r="I3" s="1"/>
      <c r="J3" s="1"/>
      <c r="K3" s="1"/>
      <c r="L3" s="1"/>
      <c r="M3" s="1"/>
      <c r="N3" s="1"/>
      <c r="O3" s="1"/>
      <c r="P3" s="1"/>
      <c r="Q3" s="1"/>
      <c r="R3" s="1"/>
      <c r="S3" s="1"/>
      <c r="T3" s="1"/>
      <c r="U3" s="1"/>
      <c r="V3" s="1"/>
      <c r="W3" s="1"/>
      <c r="X3" s="1"/>
      <c r="Y3" s="1"/>
      <c r="Z3" s="1"/>
    </row>
    <row r="4" spans="1:26" ht="12.75" customHeight="1">
      <c r="A4" s="1"/>
      <c r="B4" s="203"/>
      <c r="C4" s="186"/>
      <c r="D4" s="186"/>
      <c r="E4" s="186"/>
      <c r="F4" s="186"/>
      <c r="G4" s="187"/>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27" customHeight="1">
      <c r="A6" s="1"/>
      <c r="B6" s="216" t="s">
        <v>1</v>
      </c>
      <c r="C6" s="217"/>
      <c r="D6" s="217"/>
      <c r="E6" s="217"/>
      <c r="F6" s="217"/>
      <c r="G6" s="217"/>
      <c r="H6" s="217"/>
      <c r="I6" s="217"/>
      <c r="J6" s="217"/>
      <c r="K6" s="217"/>
      <c r="L6" s="217"/>
      <c r="M6" s="206"/>
      <c r="N6" s="1"/>
      <c r="O6" s="1"/>
      <c r="P6" s="1"/>
      <c r="Q6" s="1"/>
      <c r="R6" s="1"/>
      <c r="S6" s="1"/>
      <c r="T6" s="1"/>
      <c r="U6" s="1"/>
      <c r="V6" s="1"/>
      <c r="W6" s="1"/>
      <c r="X6" s="1"/>
      <c r="Y6" s="1"/>
      <c r="Z6" s="1"/>
    </row>
    <row r="7" spans="1:26" ht="12.75" customHeight="1">
      <c r="A7" s="1"/>
      <c r="B7" s="216" t="s">
        <v>2</v>
      </c>
      <c r="C7" s="217"/>
      <c r="D7" s="217"/>
      <c r="E7" s="217"/>
      <c r="F7" s="217"/>
      <c r="G7" s="217"/>
      <c r="H7" s="217"/>
      <c r="I7" s="217"/>
      <c r="J7" s="217"/>
      <c r="K7" s="217"/>
      <c r="L7" s="217"/>
      <c r="M7" s="206"/>
      <c r="N7" s="1"/>
      <c r="O7" s="1"/>
      <c r="P7" s="1"/>
      <c r="Q7" s="1"/>
      <c r="R7" s="1"/>
      <c r="S7" s="1"/>
      <c r="T7" s="1"/>
      <c r="U7" s="1"/>
      <c r="V7" s="1"/>
      <c r="W7" s="1"/>
      <c r="X7" s="1"/>
      <c r="Y7" s="1"/>
      <c r="Z7" s="1"/>
    </row>
    <row r="8" spans="1:26" ht="12.75" customHeight="1">
      <c r="A8" s="1"/>
      <c r="B8" s="2"/>
      <c r="C8" s="2"/>
      <c r="D8" s="2"/>
      <c r="E8" s="2"/>
      <c r="F8" s="2"/>
      <c r="G8" s="2"/>
      <c r="H8" s="2"/>
      <c r="I8" s="2"/>
      <c r="J8" s="2"/>
      <c r="K8" s="2"/>
      <c r="L8" s="2"/>
      <c r="M8" s="2"/>
      <c r="N8" s="1"/>
      <c r="O8" s="1"/>
      <c r="P8" s="1"/>
      <c r="Q8" s="1"/>
      <c r="R8" s="1"/>
      <c r="S8" s="1"/>
      <c r="T8" s="1"/>
      <c r="U8" s="1"/>
      <c r="V8" s="1"/>
      <c r="W8" s="1"/>
      <c r="X8" s="1"/>
      <c r="Y8" s="1"/>
      <c r="Z8" s="1"/>
    </row>
    <row r="9" spans="1:26" ht="54.75" customHeight="1">
      <c r="A9" s="1"/>
      <c r="B9" s="216" t="s">
        <v>3</v>
      </c>
      <c r="C9" s="217"/>
      <c r="D9" s="217"/>
      <c r="E9" s="217"/>
      <c r="F9" s="217"/>
      <c r="G9" s="217"/>
      <c r="H9" s="217"/>
      <c r="I9" s="217"/>
      <c r="J9" s="217"/>
      <c r="K9" s="217"/>
      <c r="L9" s="217"/>
      <c r="M9" s="206"/>
      <c r="N9" s="1"/>
      <c r="O9" s="1"/>
      <c r="P9" s="1"/>
      <c r="Q9" s="1"/>
      <c r="R9" s="1"/>
      <c r="S9" s="1"/>
      <c r="T9" s="1"/>
      <c r="U9" s="1"/>
      <c r="V9" s="1"/>
      <c r="W9" s="1"/>
      <c r="X9" s="1"/>
      <c r="Y9" s="1"/>
      <c r="Z9" s="1"/>
    </row>
    <row r="10" spans="1:26" ht="12.75" customHeight="1">
      <c r="A10" s="1"/>
      <c r="B10" s="1" t="s">
        <v>4</v>
      </c>
      <c r="C10" s="3"/>
      <c r="D10" s="3"/>
      <c r="E10" s="3"/>
      <c r="F10" s="3"/>
      <c r="G10" s="3"/>
      <c r="H10" s="3"/>
      <c r="I10" s="3"/>
      <c r="J10" s="3"/>
      <c r="K10" s="3"/>
      <c r="L10" s="3"/>
      <c r="M10" s="3"/>
      <c r="N10" s="1"/>
      <c r="O10" s="1"/>
      <c r="P10" s="1"/>
      <c r="Q10" s="1"/>
      <c r="R10" s="1"/>
      <c r="S10" s="1"/>
      <c r="T10" s="1"/>
      <c r="U10" s="1"/>
      <c r="V10" s="1"/>
      <c r="W10" s="1"/>
      <c r="X10" s="1"/>
      <c r="Y10" s="1"/>
      <c r="Z10" s="1"/>
    </row>
    <row r="11" spans="1:26" ht="12.75" customHeight="1">
      <c r="A11" s="1"/>
      <c r="B11" s="2" t="s">
        <v>5</v>
      </c>
      <c r="C11" s="3"/>
      <c r="D11" s="3"/>
      <c r="E11" s="3"/>
      <c r="F11" s="3"/>
      <c r="G11" s="3"/>
      <c r="H11" s="3"/>
      <c r="I11" s="3"/>
      <c r="J11" s="3"/>
      <c r="K11" s="3"/>
      <c r="L11" s="3"/>
      <c r="M11" s="3"/>
      <c r="N11" s="1"/>
      <c r="O11" s="1"/>
      <c r="P11" s="1"/>
      <c r="Q11" s="1"/>
      <c r="R11" s="1"/>
      <c r="S11" s="1"/>
      <c r="T11" s="1"/>
      <c r="U11" s="1"/>
      <c r="V11" s="1"/>
      <c r="W11" s="1"/>
      <c r="X11" s="1"/>
      <c r="Y11" s="1"/>
      <c r="Z11" s="1"/>
    </row>
    <row r="12" spans="1:26" ht="12.75" customHeight="1">
      <c r="A12" s="1"/>
      <c r="B12" s="1" t="s">
        <v>6</v>
      </c>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t="s">
        <v>7</v>
      </c>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t="s">
        <v>8</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21" customHeight="1">
      <c r="A17" s="1"/>
      <c r="B17" s="218" t="s">
        <v>9</v>
      </c>
      <c r="C17" s="189"/>
      <c r="D17" s="189"/>
      <c r="E17" s="189"/>
      <c r="F17" s="219"/>
      <c r="G17" s="4"/>
      <c r="H17" s="4"/>
      <c r="I17" s="4"/>
      <c r="J17" s="4"/>
      <c r="K17" s="4"/>
      <c r="L17" s="4"/>
      <c r="M17" s="5"/>
      <c r="N17" s="1"/>
      <c r="O17" s="1"/>
      <c r="P17" s="1"/>
      <c r="Q17" s="1"/>
      <c r="R17" s="1"/>
      <c r="S17" s="1"/>
      <c r="T17" s="1"/>
      <c r="U17" s="1"/>
      <c r="V17" s="1"/>
      <c r="W17" s="1"/>
      <c r="X17" s="1"/>
      <c r="Y17" s="1"/>
      <c r="Z17" s="1"/>
    </row>
    <row r="18" spans="1:26" ht="12.75" customHeight="1">
      <c r="A18" s="1"/>
      <c r="B18" s="6" t="s">
        <v>10</v>
      </c>
      <c r="C18" s="7">
        <v>15</v>
      </c>
      <c r="D18" s="8"/>
      <c r="E18" s="8"/>
      <c r="F18" s="8"/>
      <c r="G18" s="8"/>
      <c r="H18" s="8"/>
      <c r="I18" s="8"/>
      <c r="J18" s="8"/>
      <c r="K18" s="8"/>
      <c r="L18" s="8"/>
      <c r="M18" s="9"/>
      <c r="N18" s="1"/>
      <c r="O18" s="1"/>
      <c r="P18" s="1"/>
      <c r="Q18" s="1"/>
      <c r="R18" s="1"/>
      <c r="S18" s="1"/>
      <c r="T18" s="1"/>
      <c r="U18" s="1"/>
      <c r="V18" s="1"/>
      <c r="W18" s="1"/>
      <c r="X18" s="1"/>
      <c r="Y18" s="1"/>
      <c r="Z18" s="1"/>
    </row>
    <row r="19" spans="1:26" ht="12.75" customHeight="1">
      <c r="A19" s="1"/>
      <c r="B19" s="10" t="s">
        <v>11</v>
      </c>
      <c r="C19" s="11">
        <v>25</v>
      </c>
      <c r="D19" s="12"/>
      <c r="E19" s="12"/>
      <c r="F19" s="12"/>
      <c r="G19" s="12"/>
      <c r="H19" s="12"/>
      <c r="I19" s="12"/>
      <c r="J19" s="12"/>
      <c r="K19" s="12"/>
      <c r="L19" s="12"/>
      <c r="M19" s="13"/>
      <c r="N19" s="1"/>
      <c r="O19" s="1"/>
      <c r="P19" s="1"/>
      <c r="Q19" s="1"/>
      <c r="R19" s="1"/>
      <c r="S19" s="1"/>
      <c r="T19" s="1"/>
      <c r="U19" s="1"/>
      <c r="V19" s="1"/>
      <c r="W19" s="1"/>
      <c r="X19" s="1"/>
      <c r="Y19" s="1"/>
      <c r="Z19" s="1"/>
    </row>
    <row r="20" spans="1:26" ht="12.75" customHeight="1">
      <c r="A20" s="1"/>
      <c r="B20" s="14" t="s">
        <v>12</v>
      </c>
      <c r="C20" s="11">
        <v>4</v>
      </c>
      <c r="D20" s="12"/>
      <c r="E20" s="12"/>
      <c r="F20" s="12"/>
      <c r="G20" s="12"/>
      <c r="H20" s="12"/>
      <c r="I20" s="12"/>
      <c r="J20" s="12"/>
      <c r="K20" s="12"/>
      <c r="L20" s="12"/>
      <c r="M20" s="13"/>
      <c r="N20" s="1"/>
      <c r="O20" s="1"/>
      <c r="P20" s="1"/>
      <c r="Q20" s="1"/>
      <c r="R20" s="1"/>
      <c r="S20" s="1"/>
      <c r="T20" s="1"/>
      <c r="U20" s="1"/>
      <c r="V20" s="1"/>
      <c r="W20" s="1"/>
      <c r="X20" s="1"/>
      <c r="Y20" s="1"/>
      <c r="Z20" s="1"/>
    </row>
    <row r="21" spans="1:26" ht="12.75" customHeight="1">
      <c r="A21" s="1"/>
      <c r="B21" s="10" t="s">
        <v>13</v>
      </c>
      <c r="C21" s="11">
        <v>1</v>
      </c>
      <c r="D21" s="12"/>
      <c r="E21" s="12"/>
      <c r="F21" s="12"/>
      <c r="G21" s="12"/>
      <c r="H21" s="12"/>
      <c r="I21" s="12"/>
      <c r="J21" s="12"/>
      <c r="K21" s="12"/>
      <c r="L21" s="12"/>
      <c r="M21" s="13"/>
      <c r="N21" s="1"/>
      <c r="O21" s="1"/>
      <c r="P21" s="1"/>
      <c r="Q21" s="1"/>
      <c r="R21" s="1"/>
      <c r="S21" s="1"/>
      <c r="T21" s="1"/>
      <c r="U21" s="1"/>
      <c r="V21" s="1"/>
      <c r="W21" s="1"/>
      <c r="X21" s="1"/>
      <c r="Y21" s="1"/>
      <c r="Z21" s="1"/>
    </row>
    <row r="22" spans="1:26" ht="12.75" customHeight="1">
      <c r="A22" s="1"/>
      <c r="B22" s="10" t="s">
        <v>14</v>
      </c>
      <c r="C22" s="11">
        <v>50</v>
      </c>
      <c r="D22" s="12"/>
      <c r="E22" s="12"/>
      <c r="F22" s="12"/>
      <c r="G22" s="12"/>
      <c r="H22" s="12"/>
      <c r="I22" s="12"/>
      <c r="J22" s="12"/>
      <c r="K22" s="12"/>
      <c r="L22" s="12"/>
      <c r="M22" s="13"/>
      <c r="N22" s="1"/>
      <c r="O22" s="1"/>
      <c r="P22" s="1"/>
      <c r="Q22" s="1"/>
      <c r="R22" s="1"/>
      <c r="S22" s="1"/>
      <c r="T22" s="1"/>
      <c r="U22" s="1"/>
      <c r="V22" s="1"/>
      <c r="W22" s="1"/>
      <c r="X22" s="1"/>
      <c r="Y22" s="1"/>
      <c r="Z22" s="1"/>
    </row>
    <row r="23" spans="1:26" ht="12.75" customHeight="1">
      <c r="A23" s="1"/>
      <c r="B23" s="15" t="s">
        <v>15</v>
      </c>
      <c r="C23" s="16">
        <v>40</v>
      </c>
      <c r="D23" s="17"/>
      <c r="E23" s="17"/>
      <c r="F23" s="17"/>
      <c r="G23" s="17"/>
      <c r="H23" s="17"/>
      <c r="I23" s="17"/>
      <c r="J23" s="17"/>
      <c r="K23" s="17"/>
      <c r="L23" s="17"/>
      <c r="M23" s="18"/>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9"/>
      <c r="I25" s="19"/>
      <c r="J25" s="19"/>
      <c r="K25" s="19"/>
      <c r="L25" s="19"/>
      <c r="M25" s="19"/>
      <c r="N25" s="1"/>
      <c r="O25" s="1"/>
      <c r="P25" s="1"/>
      <c r="Q25" s="1"/>
      <c r="R25" s="1"/>
      <c r="S25" s="1"/>
      <c r="T25" s="1"/>
      <c r="U25" s="1"/>
      <c r="V25" s="1"/>
      <c r="W25" s="1"/>
      <c r="X25" s="1"/>
      <c r="Y25" s="1"/>
      <c r="Z25" s="1"/>
    </row>
    <row r="26" spans="1:26" ht="12.75" customHeight="1">
      <c r="A26" s="1"/>
      <c r="B26" s="20" t="s">
        <v>16</v>
      </c>
      <c r="C26" s="21"/>
      <c r="D26" s="22" t="s">
        <v>17</v>
      </c>
      <c r="E26" s="21"/>
      <c r="F26" s="22" t="s">
        <v>18</v>
      </c>
      <c r="G26" s="23"/>
      <c r="H26" s="188" t="s">
        <v>19</v>
      </c>
      <c r="I26" s="189"/>
      <c r="J26" s="189"/>
      <c r="K26" s="189"/>
      <c r="L26" s="189"/>
      <c r="M26" s="190"/>
      <c r="N26" s="19"/>
      <c r="O26" s="1"/>
      <c r="P26" s="1"/>
      <c r="Q26" s="1"/>
      <c r="R26" s="1"/>
      <c r="S26" s="1"/>
      <c r="T26" s="1"/>
      <c r="U26" s="1"/>
      <c r="V26" s="1"/>
      <c r="W26" s="1"/>
      <c r="X26" s="1"/>
      <c r="Y26" s="1"/>
      <c r="Z26" s="1"/>
    </row>
    <row r="27" spans="1:26" ht="12.75" customHeight="1">
      <c r="A27" s="1"/>
      <c r="B27" s="24" t="s">
        <v>20</v>
      </c>
      <c r="C27" s="12"/>
      <c r="D27" s="25"/>
      <c r="E27" s="25"/>
      <c r="F27" s="25"/>
      <c r="G27" s="25"/>
      <c r="H27" s="221"/>
      <c r="I27" s="181"/>
      <c r="J27" s="181"/>
      <c r="K27" s="181"/>
      <c r="L27" s="181"/>
      <c r="M27" s="182"/>
      <c r="N27" s="19"/>
      <c r="O27" s="1"/>
      <c r="P27" s="1"/>
      <c r="Q27" s="1"/>
      <c r="R27" s="1"/>
      <c r="S27" s="1"/>
      <c r="T27" s="1"/>
      <c r="U27" s="1"/>
      <c r="V27" s="1"/>
      <c r="W27" s="1"/>
      <c r="X27" s="1"/>
      <c r="Y27" s="1"/>
      <c r="Z27" s="1"/>
    </row>
    <row r="28" spans="1:26" ht="12.75" customHeight="1">
      <c r="A28" s="1"/>
      <c r="B28" s="26"/>
      <c r="C28" s="12"/>
      <c r="D28" s="12"/>
      <c r="E28" s="12"/>
      <c r="F28" s="12"/>
      <c r="G28" s="12"/>
      <c r="H28" s="220"/>
      <c r="I28" s="181"/>
      <c r="J28" s="181"/>
      <c r="K28" s="181"/>
      <c r="L28" s="181"/>
      <c r="M28" s="182"/>
      <c r="N28" s="19"/>
      <c r="O28" s="1"/>
      <c r="P28" s="1"/>
      <c r="Q28" s="1"/>
      <c r="R28" s="1"/>
      <c r="S28" s="1"/>
      <c r="T28" s="1"/>
      <c r="U28" s="1"/>
      <c r="V28" s="1"/>
      <c r="W28" s="1"/>
      <c r="X28" s="1"/>
      <c r="Y28" s="1"/>
      <c r="Z28" s="1"/>
    </row>
    <row r="29" spans="1:26" ht="12.75" customHeight="1">
      <c r="A29" s="1"/>
      <c r="B29" s="26" t="s">
        <v>21</v>
      </c>
      <c r="C29" s="12"/>
      <c r="D29" s="28">
        <f>C18</f>
        <v>15</v>
      </c>
      <c r="E29" s="12"/>
      <c r="F29" s="12">
        <f t="shared" ref="F29:F30" si="0">D29</f>
        <v>15</v>
      </c>
      <c r="G29" s="12"/>
      <c r="H29" s="220"/>
      <c r="I29" s="181"/>
      <c r="J29" s="181"/>
      <c r="K29" s="181"/>
      <c r="L29" s="181"/>
      <c r="M29" s="182"/>
      <c r="N29" s="1"/>
      <c r="O29" s="1"/>
      <c r="P29" s="1"/>
      <c r="Q29" s="1"/>
      <c r="R29" s="1"/>
      <c r="S29" s="1"/>
      <c r="T29" s="1"/>
      <c r="U29" s="1"/>
      <c r="V29" s="1"/>
      <c r="W29" s="1"/>
      <c r="X29" s="1"/>
      <c r="Y29" s="1"/>
      <c r="Z29" s="1"/>
    </row>
    <row r="30" spans="1:26" ht="12.75" customHeight="1">
      <c r="A30" s="1"/>
      <c r="B30" s="29" t="s">
        <v>22</v>
      </c>
      <c r="C30" s="12"/>
      <c r="D30" s="30">
        <f t="shared" ref="D30:D31" si="1">C20</f>
        <v>4</v>
      </c>
      <c r="E30" s="31"/>
      <c r="F30" s="31">
        <f t="shared" si="0"/>
        <v>4</v>
      </c>
      <c r="G30" s="12"/>
      <c r="H30" s="197"/>
      <c r="I30" s="181"/>
      <c r="J30" s="181"/>
      <c r="K30" s="181"/>
      <c r="L30" s="181"/>
      <c r="M30" s="182"/>
      <c r="N30" s="1"/>
      <c r="O30" s="1"/>
      <c r="P30" s="1"/>
      <c r="Q30" s="1"/>
      <c r="R30" s="1"/>
      <c r="S30" s="1"/>
      <c r="T30" s="1"/>
      <c r="U30" s="1"/>
      <c r="V30" s="1"/>
      <c r="W30" s="1"/>
      <c r="X30" s="1"/>
      <c r="Y30" s="1"/>
      <c r="Z30" s="1"/>
    </row>
    <row r="31" spans="1:26" ht="54" customHeight="1">
      <c r="A31" s="1"/>
      <c r="B31" s="26" t="s">
        <v>23</v>
      </c>
      <c r="C31" s="12"/>
      <c r="D31" s="28">
        <f t="shared" si="1"/>
        <v>1</v>
      </c>
      <c r="E31" s="12"/>
      <c r="F31" s="32">
        <f>F30/4.8/F29</f>
        <v>5.5555555555555559E-2</v>
      </c>
      <c r="G31" s="32"/>
      <c r="H31" s="180" t="s">
        <v>24</v>
      </c>
      <c r="I31" s="181"/>
      <c r="J31" s="181"/>
      <c r="K31" s="181"/>
      <c r="L31" s="181"/>
      <c r="M31" s="182"/>
      <c r="N31" s="1"/>
      <c r="O31" s="1"/>
      <c r="P31" s="1"/>
      <c r="Q31" s="1"/>
      <c r="R31" s="1"/>
      <c r="S31" s="1"/>
      <c r="T31" s="1"/>
      <c r="U31" s="1"/>
      <c r="V31" s="1"/>
      <c r="W31" s="1"/>
      <c r="X31" s="1"/>
      <c r="Y31" s="1"/>
      <c r="Z31" s="1"/>
    </row>
    <row r="32" spans="1:26" ht="12.75" customHeight="1">
      <c r="A32" s="1"/>
      <c r="B32" s="26" t="s">
        <v>25</v>
      </c>
      <c r="C32" s="12"/>
      <c r="D32" s="28">
        <f>D29*D31</f>
        <v>15</v>
      </c>
      <c r="E32" s="12"/>
      <c r="F32" s="32">
        <f>F29*F31</f>
        <v>0.83333333333333337</v>
      </c>
      <c r="G32" s="32"/>
      <c r="H32" s="220" t="s">
        <v>26</v>
      </c>
      <c r="I32" s="181"/>
      <c r="J32" s="181"/>
      <c r="K32" s="181"/>
      <c r="L32" s="181"/>
      <c r="M32" s="182"/>
      <c r="N32" s="1"/>
      <c r="O32" s="1"/>
      <c r="P32" s="1"/>
      <c r="Q32" s="1"/>
      <c r="R32" s="1"/>
      <c r="S32" s="1"/>
      <c r="T32" s="1"/>
      <c r="U32" s="1"/>
      <c r="V32" s="1"/>
      <c r="W32" s="1"/>
      <c r="X32" s="1"/>
      <c r="Y32" s="1"/>
      <c r="Z32" s="1"/>
    </row>
    <row r="33" spans="1:26" ht="12.75" customHeight="1">
      <c r="A33" s="1"/>
      <c r="B33" s="26"/>
      <c r="C33" s="12"/>
      <c r="D33" s="28"/>
      <c r="E33" s="12"/>
      <c r="F33" s="32"/>
      <c r="G33" s="32"/>
      <c r="H33" s="220"/>
      <c r="I33" s="181"/>
      <c r="J33" s="181"/>
      <c r="K33" s="181"/>
      <c r="L33" s="181"/>
      <c r="M33" s="182"/>
      <c r="N33" s="1"/>
      <c r="O33" s="1"/>
      <c r="P33" s="1"/>
      <c r="Q33" s="1"/>
      <c r="R33" s="1"/>
      <c r="S33" s="1"/>
      <c r="T33" s="1"/>
      <c r="U33" s="1"/>
      <c r="V33" s="1"/>
      <c r="W33" s="1"/>
      <c r="X33" s="1"/>
      <c r="Y33" s="1"/>
      <c r="Z33" s="1"/>
    </row>
    <row r="34" spans="1:26" ht="12.75" customHeight="1">
      <c r="A34" s="1"/>
      <c r="B34" s="26" t="s">
        <v>27</v>
      </c>
      <c r="C34" s="12"/>
      <c r="D34" s="33">
        <f t="shared" ref="D34:D35" si="2">C22</f>
        <v>50</v>
      </c>
      <c r="E34" s="12"/>
      <c r="F34" s="34">
        <f t="shared" ref="F34:F35" si="3">D34</f>
        <v>50</v>
      </c>
      <c r="G34" s="35"/>
      <c r="H34" s="220" t="s">
        <v>28</v>
      </c>
      <c r="I34" s="181"/>
      <c r="J34" s="181"/>
      <c r="K34" s="181"/>
      <c r="L34" s="181"/>
      <c r="M34" s="182"/>
      <c r="N34" s="1"/>
      <c r="O34" s="1"/>
      <c r="P34" s="1"/>
      <c r="Q34" s="1"/>
      <c r="R34" s="1"/>
      <c r="S34" s="1"/>
      <c r="T34" s="1"/>
      <c r="U34" s="1"/>
      <c r="V34" s="1"/>
      <c r="W34" s="1"/>
      <c r="X34" s="1"/>
      <c r="Y34" s="1"/>
      <c r="Z34" s="1"/>
    </row>
    <row r="35" spans="1:26" ht="26.25" customHeight="1">
      <c r="A35" s="1"/>
      <c r="B35" s="29" t="s">
        <v>29</v>
      </c>
      <c r="C35" s="31"/>
      <c r="D35" s="30">
        <f t="shared" si="2"/>
        <v>40</v>
      </c>
      <c r="E35" s="31"/>
      <c r="F35" s="31">
        <f t="shared" si="3"/>
        <v>40</v>
      </c>
      <c r="G35" s="31"/>
      <c r="H35" s="197"/>
      <c r="I35" s="181"/>
      <c r="J35" s="181"/>
      <c r="K35" s="181"/>
      <c r="L35" s="181"/>
      <c r="M35" s="182"/>
      <c r="N35" s="1"/>
      <c r="O35" s="1"/>
      <c r="P35" s="1"/>
      <c r="Q35" s="1"/>
      <c r="R35" s="1"/>
      <c r="S35" s="1"/>
      <c r="T35" s="1"/>
      <c r="U35" s="1"/>
      <c r="V35" s="1"/>
      <c r="W35" s="1"/>
      <c r="X35" s="1"/>
      <c r="Y35" s="1"/>
      <c r="Z35" s="1"/>
    </row>
    <row r="36" spans="1:26" ht="12.75" customHeight="1">
      <c r="A36" s="1"/>
      <c r="B36" s="26"/>
      <c r="C36" s="12"/>
      <c r="D36" s="36"/>
      <c r="E36" s="12"/>
      <c r="F36" s="12"/>
      <c r="G36" s="12"/>
      <c r="H36" s="180"/>
      <c r="I36" s="181"/>
      <c r="J36" s="181"/>
      <c r="K36" s="181"/>
      <c r="L36" s="181"/>
      <c r="M36" s="182"/>
      <c r="N36" s="1"/>
      <c r="O36" s="1"/>
      <c r="P36" s="1"/>
      <c r="Q36" s="1"/>
      <c r="R36" s="1"/>
      <c r="S36" s="1"/>
      <c r="T36" s="1"/>
      <c r="U36" s="1"/>
      <c r="V36" s="1"/>
      <c r="W36" s="1"/>
      <c r="X36" s="1"/>
      <c r="Y36" s="1"/>
      <c r="Z36" s="1"/>
    </row>
    <row r="37" spans="1:26" ht="12.75" customHeight="1">
      <c r="A37" s="1"/>
      <c r="B37" s="26" t="s">
        <v>30</v>
      </c>
      <c r="C37" s="12"/>
      <c r="D37" s="12">
        <f>D32/D30</f>
        <v>3.75</v>
      </c>
      <c r="E37" s="12"/>
      <c r="F37" s="32">
        <f>12.5/60</f>
        <v>0.20833333333333334</v>
      </c>
      <c r="G37" s="37"/>
      <c r="H37" s="180" t="s">
        <v>217</v>
      </c>
      <c r="I37" s="181"/>
      <c r="J37" s="181"/>
      <c r="K37" s="181"/>
      <c r="L37" s="181"/>
      <c r="M37" s="182"/>
      <c r="N37" s="1"/>
      <c r="O37" s="1"/>
      <c r="P37" s="1"/>
      <c r="Q37" s="1"/>
      <c r="R37" s="1"/>
      <c r="S37" s="1"/>
      <c r="T37" s="1"/>
      <c r="U37" s="1"/>
      <c r="V37" s="1"/>
      <c r="W37" s="1"/>
      <c r="X37" s="1"/>
      <c r="Y37" s="1"/>
      <c r="Z37" s="1"/>
    </row>
    <row r="38" spans="1:26" ht="25.5" customHeight="1">
      <c r="A38" s="1"/>
      <c r="B38" s="26" t="s">
        <v>31</v>
      </c>
      <c r="C38" s="12"/>
      <c r="D38" s="38">
        <f>D32*D34*D35</f>
        <v>30000</v>
      </c>
      <c r="E38" s="39"/>
      <c r="F38" s="38">
        <f>F32*F34*F35</f>
        <v>1666.666666666667</v>
      </c>
      <c r="G38" s="40"/>
      <c r="H38" s="180" t="s">
        <v>32</v>
      </c>
      <c r="I38" s="181"/>
      <c r="J38" s="181"/>
      <c r="K38" s="181"/>
      <c r="L38" s="181"/>
      <c r="M38" s="182"/>
      <c r="N38" s="1"/>
      <c r="O38" s="1"/>
      <c r="P38" s="1"/>
      <c r="Q38" s="1"/>
      <c r="R38" s="1"/>
      <c r="S38" s="1"/>
      <c r="T38" s="1"/>
      <c r="U38" s="1"/>
      <c r="V38" s="1"/>
      <c r="W38" s="1"/>
      <c r="X38" s="1"/>
      <c r="Y38" s="1"/>
      <c r="Z38" s="1"/>
    </row>
    <row r="39" spans="1:26" ht="12.75" customHeight="1">
      <c r="A39" s="1"/>
      <c r="B39" s="26" t="s">
        <v>33</v>
      </c>
      <c r="C39" s="12"/>
      <c r="D39" s="34">
        <f>D38/D30/D35</f>
        <v>187.5</v>
      </c>
      <c r="E39" s="12"/>
      <c r="F39" s="34">
        <f>F38/F30/D35</f>
        <v>10.416666666666668</v>
      </c>
      <c r="G39" s="41"/>
      <c r="H39" s="180" t="s">
        <v>34</v>
      </c>
      <c r="I39" s="181"/>
      <c r="J39" s="181"/>
      <c r="K39" s="181"/>
      <c r="L39" s="181"/>
      <c r="M39" s="182"/>
      <c r="N39" s="1"/>
      <c r="O39" s="1"/>
      <c r="P39" s="1"/>
      <c r="Q39" s="1"/>
      <c r="R39" s="1"/>
      <c r="S39" s="1"/>
      <c r="T39" s="1"/>
      <c r="U39" s="1"/>
      <c r="V39" s="1"/>
      <c r="W39" s="1"/>
      <c r="X39" s="1"/>
      <c r="Y39" s="1"/>
      <c r="Z39" s="1"/>
    </row>
    <row r="40" spans="1:26" ht="12.75" customHeight="1">
      <c r="A40" s="1"/>
      <c r="B40" s="42" t="s">
        <v>35</v>
      </c>
      <c r="C40" s="25"/>
      <c r="D40" s="25"/>
      <c r="E40" s="12"/>
      <c r="F40" s="40">
        <f>D38-F38</f>
        <v>28333.333333333332</v>
      </c>
      <c r="G40" s="40"/>
      <c r="H40" s="180" t="s">
        <v>36</v>
      </c>
      <c r="I40" s="181"/>
      <c r="J40" s="181"/>
      <c r="K40" s="181"/>
      <c r="L40" s="181"/>
      <c r="M40" s="182"/>
      <c r="N40" s="1"/>
      <c r="O40" s="1"/>
      <c r="P40" s="1"/>
      <c r="Q40" s="1"/>
      <c r="R40" s="1"/>
      <c r="S40" s="1"/>
      <c r="T40" s="1"/>
      <c r="U40" s="1"/>
      <c r="V40" s="1"/>
      <c r="W40" s="1"/>
      <c r="X40" s="1"/>
      <c r="Y40" s="1"/>
      <c r="Z40" s="1"/>
    </row>
    <row r="41" spans="1:26" ht="12.75" customHeight="1">
      <c r="A41" s="1"/>
      <c r="B41" s="42" t="s">
        <v>37</v>
      </c>
      <c r="C41" s="25"/>
      <c r="D41" s="25"/>
      <c r="E41" s="12"/>
      <c r="F41" s="40">
        <f>F40*12</f>
        <v>340000</v>
      </c>
      <c r="G41" s="40"/>
      <c r="H41" s="227"/>
      <c r="I41" s="181"/>
      <c r="J41" s="181"/>
      <c r="K41" s="181"/>
      <c r="L41" s="181"/>
      <c r="M41" s="182"/>
      <c r="N41" s="1"/>
      <c r="O41" s="1"/>
      <c r="P41" s="1"/>
      <c r="Q41" s="1"/>
      <c r="R41" s="1"/>
      <c r="S41" s="1"/>
      <c r="T41" s="1"/>
      <c r="U41" s="1"/>
      <c r="V41" s="1"/>
      <c r="W41" s="1"/>
      <c r="X41" s="1"/>
      <c r="Y41" s="1"/>
      <c r="Z41" s="1"/>
    </row>
    <row r="42" spans="1:26" ht="12.75" customHeight="1">
      <c r="A42" s="1"/>
      <c r="B42" s="42" t="s">
        <v>38</v>
      </c>
      <c r="C42" s="25"/>
      <c r="D42" s="25"/>
      <c r="E42" s="12"/>
      <c r="F42" s="43">
        <f>1-(F38/D38)</f>
        <v>0.94444444444444442</v>
      </c>
      <c r="G42" s="43"/>
      <c r="H42" s="180" t="s">
        <v>39</v>
      </c>
      <c r="I42" s="181"/>
      <c r="J42" s="181"/>
      <c r="K42" s="181"/>
      <c r="L42" s="181"/>
      <c r="M42" s="182"/>
      <c r="N42" s="1"/>
      <c r="O42" s="1"/>
      <c r="P42" s="1"/>
      <c r="Q42" s="1"/>
      <c r="R42" s="1"/>
      <c r="S42" s="1"/>
      <c r="T42" s="1"/>
      <c r="U42" s="1"/>
      <c r="V42" s="1"/>
      <c r="W42" s="1"/>
      <c r="X42" s="1"/>
      <c r="Y42" s="1"/>
      <c r="Z42" s="1"/>
    </row>
    <row r="43" spans="1:26" ht="12.75" customHeight="1">
      <c r="A43" s="1"/>
      <c r="B43" s="42" t="s">
        <v>40</v>
      </c>
      <c r="C43" s="25"/>
      <c r="D43" s="25"/>
      <c r="E43" s="12"/>
      <c r="F43" s="43">
        <f>1-(F31/D31)</f>
        <v>0.94444444444444442</v>
      </c>
      <c r="G43" s="43"/>
      <c r="H43" s="221"/>
      <c r="I43" s="181"/>
      <c r="J43" s="181"/>
      <c r="K43" s="181"/>
      <c r="L43" s="181"/>
      <c r="M43" s="182"/>
      <c r="N43" s="1"/>
      <c r="O43" s="1"/>
      <c r="P43" s="1"/>
      <c r="Q43" s="1"/>
      <c r="R43" s="1"/>
      <c r="S43" s="1"/>
      <c r="T43" s="1"/>
      <c r="U43" s="1"/>
      <c r="V43" s="1"/>
      <c r="W43" s="1"/>
      <c r="X43" s="1"/>
      <c r="Y43" s="1"/>
      <c r="Z43" s="1"/>
    </row>
    <row r="44" spans="1:26" ht="12.75" customHeight="1">
      <c r="A44" s="1"/>
      <c r="B44" s="44"/>
      <c r="C44" s="17"/>
      <c r="D44" s="17"/>
      <c r="E44" s="17"/>
      <c r="F44" s="17"/>
      <c r="G44" s="17"/>
      <c r="H44" s="222"/>
      <c r="I44" s="186"/>
      <c r="J44" s="186"/>
      <c r="K44" s="186"/>
      <c r="L44" s="186"/>
      <c r="M44" s="187"/>
      <c r="N44" s="1"/>
      <c r="O44" s="1"/>
      <c r="P44" s="1"/>
      <c r="Q44" s="1"/>
      <c r="R44" s="1"/>
      <c r="S44" s="1"/>
      <c r="T44" s="1"/>
      <c r="U44" s="1"/>
      <c r="V44" s="1"/>
      <c r="W44" s="1"/>
      <c r="X44" s="1"/>
      <c r="Y44" s="1"/>
      <c r="Z44" s="1"/>
    </row>
    <row r="45" spans="1:26" ht="12.75" customHeight="1">
      <c r="A45" s="1"/>
      <c r="B45" s="1"/>
      <c r="C45" s="1"/>
      <c r="D45" s="1"/>
      <c r="E45" s="1"/>
      <c r="F45" s="1"/>
      <c r="G45" s="1"/>
      <c r="H45" s="46"/>
      <c r="I45" s="46"/>
      <c r="J45" s="46"/>
      <c r="K45" s="46"/>
      <c r="L45" s="46"/>
      <c r="M45" s="46"/>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1" customHeight="1">
      <c r="A47" s="1"/>
      <c r="B47" s="223" t="s">
        <v>41</v>
      </c>
      <c r="C47" s="224"/>
      <c r="D47" s="224"/>
      <c r="E47" s="225"/>
      <c r="F47" s="47"/>
      <c r="G47" s="47"/>
      <c r="H47" s="47"/>
      <c r="I47" s="47"/>
      <c r="J47" s="47"/>
      <c r="K47" s="47"/>
      <c r="L47" s="47"/>
      <c r="M47" s="48"/>
      <c r="N47" s="1"/>
      <c r="O47" s="1"/>
      <c r="P47" s="1"/>
      <c r="Q47" s="1"/>
      <c r="R47" s="1"/>
      <c r="S47" s="1"/>
      <c r="T47" s="1"/>
      <c r="U47" s="1"/>
      <c r="V47" s="1"/>
      <c r="W47" s="1"/>
      <c r="X47" s="1"/>
      <c r="Y47" s="1"/>
      <c r="Z47" s="1"/>
    </row>
    <row r="48" spans="1:26" ht="12.75" customHeight="1">
      <c r="A48" s="1"/>
      <c r="B48" s="49" t="s">
        <v>42</v>
      </c>
      <c r="C48" s="50">
        <v>25</v>
      </c>
      <c r="D48" s="8"/>
      <c r="E48" s="8"/>
      <c r="F48" s="8"/>
      <c r="G48" s="8"/>
      <c r="H48" s="8"/>
      <c r="I48" s="8"/>
      <c r="J48" s="8"/>
      <c r="K48" s="8"/>
      <c r="L48" s="8"/>
      <c r="M48" s="9"/>
      <c r="N48" s="1"/>
      <c r="O48" s="1"/>
      <c r="P48" s="1"/>
      <c r="Q48" s="1"/>
      <c r="R48" s="1"/>
      <c r="S48" s="1"/>
      <c r="T48" s="1"/>
      <c r="U48" s="1"/>
      <c r="V48" s="1"/>
      <c r="W48" s="1"/>
      <c r="X48" s="1"/>
      <c r="Y48" s="1"/>
      <c r="Z48" s="1"/>
    </row>
    <row r="49" spans="1:26" ht="12.75" customHeight="1">
      <c r="A49" s="1"/>
      <c r="B49" s="10" t="s">
        <v>43</v>
      </c>
      <c r="C49" s="51">
        <v>200</v>
      </c>
      <c r="D49" s="12"/>
      <c r="E49" s="12"/>
      <c r="F49" s="12"/>
      <c r="G49" s="12"/>
      <c r="H49" s="12"/>
      <c r="I49" s="12"/>
      <c r="J49" s="12"/>
      <c r="K49" s="12"/>
      <c r="L49" s="12"/>
      <c r="M49" s="13"/>
      <c r="N49" s="1"/>
      <c r="O49" s="1"/>
      <c r="P49" s="1"/>
      <c r="Q49" s="1"/>
      <c r="R49" s="1"/>
      <c r="S49" s="1"/>
      <c r="T49" s="1"/>
      <c r="U49" s="1"/>
      <c r="V49" s="1"/>
      <c r="W49" s="1"/>
      <c r="X49" s="1"/>
      <c r="Y49" s="1"/>
      <c r="Z49" s="1"/>
    </row>
    <row r="50" spans="1:26" ht="12.75" customHeight="1">
      <c r="A50" s="1"/>
      <c r="B50" s="10" t="s">
        <v>44</v>
      </c>
      <c r="C50" s="51">
        <v>1000</v>
      </c>
      <c r="D50" s="12"/>
      <c r="E50" s="12"/>
      <c r="F50" s="12"/>
      <c r="G50" s="12"/>
      <c r="H50" s="12"/>
      <c r="I50" s="12"/>
      <c r="J50" s="12"/>
      <c r="K50" s="12"/>
      <c r="L50" s="12"/>
      <c r="M50" s="13"/>
      <c r="N50" s="1"/>
      <c r="O50" s="1"/>
      <c r="P50" s="1"/>
      <c r="Q50" s="1"/>
      <c r="R50" s="1"/>
      <c r="S50" s="1"/>
      <c r="T50" s="1"/>
      <c r="U50" s="1"/>
      <c r="V50" s="1"/>
      <c r="W50" s="1"/>
      <c r="X50" s="1"/>
      <c r="Y50" s="1"/>
      <c r="Z50" s="1"/>
    </row>
    <row r="51" spans="1:26" ht="12.75" customHeight="1">
      <c r="A51" s="1"/>
      <c r="B51" s="15"/>
      <c r="C51" s="52"/>
      <c r="D51" s="17"/>
      <c r="E51" s="17"/>
      <c r="F51" s="17"/>
      <c r="G51" s="17"/>
      <c r="H51" s="17"/>
      <c r="I51" s="17"/>
      <c r="J51" s="17"/>
      <c r="K51" s="17"/>
      <c r="L51" s="17"/>
      <c r="M51" s="18"/>
      <c r="N51" s="1"/>
      <c r="O51" s="1"/>
      <c r="P51" s="1"/>
      <c r="Q51" s="1"/>
      <c r="R51" s="1"/>
      <c r="S51" s="1"/>
      <c r="T51" s="1"/>
      <c r="U51" s="1"/>
      <c r="V51" s="1"/>
      <c r="W51" s="1"/>
      <c r="X51" s="1"/>
      <c r="Y51" s="1"/>
      <c r="Z51" s="1"/>
    </row>
    <row r="52" spans="1:26" ht="12.75" customHeight="1">
      <c r="A52" s="1"/>
      <c r="B52" s="53"/>
      <c r="C52" s="54"/>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55"/>
      <c r="C53" s="1"/>
      <c r="D53" s="1"/>
      <c r="E53" s="56"/>
      <c r="F53" s="57"/>
      <c r="G53" s="57"/>
      <c r="H53" s="55"/>
      <c r="I53" s="1"/>
      <c r="J53" s="1"/>
      <c r="K53" s="1"/>
      <c r="L53" s="1"/>
      <c r="M53" s="1"/>
      <c r="N53" s="1"/>
      <c r="O53" s="1"/>
      <c r="P53" s="1"/>
      <c r="Q53" s="1"/>
      <c r="R53" s="1"/>
      <c r="S53" s="1"/>
      <c r="T53" s="1"/>
      <c r="U53" s="1"/>
      <c r="V53" s="1"/>
      <c r="W53" s="1"/>
      <c r="X53" s="1"/>
      <c r="Y53" s="1"/>
      <c r="Z53" s="1"/>
    </row>
    <row r="54" spans="1:26" ht="12.75" customHeight="1">
      <c r="A54" s="1"/>
      <c r="B54" s="20" t="s">
        <v>45</v>
      </c>
      <c r="C54" s="21"/>
      <c r="D54" s="22" t="s">
        <v>17</v>
      </c>
      <c r="E54" s="58"/>
      <c r="F54" s="22" t="s">
        <v>46</v>
      </c>
      <c r="G54" s="59"/>
      <c r="H54" s="188" t="s">
        <v>19</v>
      </c>
      <c r="I54" s="189"/>
      <c r="J54" s="189"/>
      <c r="K54" s="189"/>
      <c r="L54" s="189"/>
      <c r="M54" s="190"/>
      <c r="N54" s="1"/>
      <c r="O54" s="1"/>
      <c r="P54" s="1"/>
      <c r="Q54" s="1"/>
      <c r="R54" s="1"/>
      <c r="S54" s="1"/>
      <c r="T54" s="1"/>
      <c r="U54" s="1"/>
      <c r="V54" s="1"/>
      <c r="W54" s="1"/>
      <c r="X54" s="1"/>
      <c r="Y54" s="1"/>
      <c r="Z54" s="1"/>
    </row>
    <row r="55" spans="1:26" ht="26.25" customHeight="1">
      <c r="A55" s="1"/>
      <c r="B55" s="226" t="s">
        <v>47</v>
      </c>
      <c r="C55" s="192"/>
      <c r="D55" s="192"/>
      <c r="E55" s="192"/>
      <c r="F55" s="192"/>
      <c r="G55" s="192"/>
      <c r="H55" s="192"/>
      <c r="I55" s="192"/>
      <c r="J55" s="192"/>
      <c r="K55" s="192"/>
      <c r="L55" s="192"/>
      <c r="M55" s="201"/>
      <c r="N55" s="1"/>
      <c r="O55" s="1"/>
      <c r="P55" s="1"/>
      <c r="Q55" s="1"/>
      <c r="R55" s="1"/>
      <c r="S55" s="1"/>
      <c r="T55" s="1"/>
      <c r="U55" s="1"/>
      <c r="V55" s="1"/>
      <c r="W55" s="1"/>
      <c r="X55" s="1"/>
      <c r="Y55" s="1"/>
      <c r="Z55" s="1"/>
    </row>
    <row r="56" spans="1:26" ht="12.75" customHeight="1">
      <c r="A56" s="1"/>
      <c r="B56" s="60"/>
      <c r="C56" s="61"/>
      <c r="D56" s="61"/>
      <c r="E56" s="61"/>
      <c r="F56" s="61"/>
      <c r="G56" s="61"/>
      <c r="H56" s="228"/>
      <c r="I56" s="181"/>
      <c r="J56" s="181"/>
      <c r="K56" s="181"/>
      <c r="L56" s="181"/>
      <c r="M56" s="182"/>
      <c r="N56" s="1"/>
      <c r="O56" s="1"/>
      <c r="P56" s="1"/>
      <c r="Q56" s="1"/>
      <c r="R56" s="1"/>
      <c r="S56" s="1"/>
      <c r="T56" s="1"/>
      <c r="U56" s="1"/>
      <c r="V56" s="1"/>
      <c r="W56" s="1"/>
      <c r="X56" s="1"/>
      <c r="Y56" s="1"/>
      <c r="Z56" s="1"/>
    </row>
    <row r="57" spans="1:26" ht="54" customHeight="1">
      <c r="A57" s="1"/>
      <c r="B57" s="62" t="s">
        <v>48</v>
      </c>
      <c r="C57" s="31"/>
      <c r="D57" s="63" t="s">
        <v>49</v>
      </c>
      <c r="E57" s="64"/>
      <c r="F57" s="65">
        <v>0.3</v>
      </c>
      <c r="G57" s="66"/>
      <c r="H57" s="197" t="s">
        <v>50</v>
      </c>
      <c r="I57" s="181"/>
      <c r="J57" s="181"/>
      <c r="K57" s="181"/>
      <c r="L57" s="181"/>
      <c r="M57" s="182"/>
      <c r="N57" s="1"/>
      <c r="O57" s="1"/>
      <c r="P57" s="1"/>
      <c r="Q57" s="1"/>
      <c r="R57" s="1"/>
      <c r="S57" s="1"/>
      <c r="T57" s="1"/>
      <c r="U57" s="1"/>
      <c r="V57" s="1"/>
      <c r="W57" s="1"/>
      <c r="X57" s="1"/>
      <c r="Y57" s="1"/>
      <c r="Z57" s="1"/>
    </row>
    <row r="58" spans="1:26" ht="28.5" customHeight="1">
      <c r="A58" s="1"/>
      <c r="B58" s="62" t="s">
        <v>51</v>
      </c>
      <c r="C58" s="31"/>
      <c r="D58" s="31">
        <f>D30*F57</f>
        <v>1.2</v>
      </c>
      <c r="E58" s="31"/>
      <c r="F58" s="31">
        <v>0</v>
      </c>
      <c r="G58" s="31"/>
      <c r="H58" s="197" t="s">
        <v>52</v>
      </c>
      <c r="I58" s="181"/>
      <c r="J58" s="181"/>
      <c r="K58" s="181"/>
      <c r="L58" s="181"/>
      <c r="M58" s="182"/>
      <c r="N58" s="1"/>
      <c r="O58" s="1"/>
      <c r="P58" s="1"/>
      <c r="Q58" s="1"/>
      <c r="R58" s="1"/>
      <c r="S58" s="1"/>
      <c r="T58" s="1"/>
      <c r="U58" s="1"/>
      <c r="V58" s="1"/>
      <c r="W58" s="1"/>
      <c r="X58" s="1"/>
      <c r="Y58" s="1"/>
      <c r="Z58" s="1"/>
    </row>
    <row r="59" spans="1:26" ht="39.75" customHeight="1">
      <c r="A59" s="1"/>
      <c r="B59" s="29" t="s">
        <v>53</v>
      </c>
      <c r="C59" s="31"/>
      <c r="D59" s="67">
        <f t="shared" ref="D59:D61" si="4">C48</f>
        <v>25</v>
      </c>
      <c r="E59" s="68"/>
      <c r="F59" s="67">
        <f>C48</f>
        <v>25</v>
      </c>
      <c r="G59" s="67"/>
      <c r="H59" s="197" t="s">
        <v>54</v>
      </c>
      <c r="I59" s="181"/>
      <c r="J59" s="181"/>
      <c r="K59" s="181"/>
      <c r="L59" s="181"/>
      <c r="M59" s="182"/>
      <c r="N59" s="1"/>
      <c r="O59" s="1"/>
      <c r="P59" s="1"/>
      <c r="Q59" s="1"/>
      <c r="R59" s="1"/>
      <c r="S59" s="1"/>
      <c r="T59" s="1"/>
      <c r="U59" s="1"/>
      <c r="V59" s="1"/>
      <c r="W59" s="1"/>
      <c r="X59" s="1"/>
      <c r="Y59" s="1"/>
      <c r="Z59" s="1"/>
    </row>
    <row r="60" spans="1:26" ht="12.75" customHeight="1">
      <c r="A60" s="1"/>
      <c r="B60" s="26" t="s">
        <v>55</v>
      </c>
      <c r="C60" s="12"/>
      <c r="D60" s="69">
        <f t="shared" si="4"/>
        <v>200</v>
      </c>
      <c r="E60" s="69"/>
      <c r="F60" s="38">
        <f t="shared" ref="F60:F62" si="5">D60</f>
        <v>200</v>
      </c>
      <c r="G60" s="38"/>
      <c r="H60" s="220" t="s">
        <v>56</v>
      </c>
      <c r="I60" s="181"/>
      <c r="J60" s="181"/>
      <c r="K60" s="181"/>
      <c r="L60" s="181"/>
      <c r="M60" s="182"/>
      <c r="N60" s="1"/>
      <c r="O60" s="1"/>
      <c r="P60" s="1"/>
      <c r="Q60" s="1"/>
      <c r="R60" s="1"/>
      <c r="S60" s="1"/>
      <c r="T60" s="1"/>
      <c r="U60" s="1"/>
      <c r="V60" s="1"/>
      <c r="W60" s="1"/>
      <c r="X60" s="1"/>
      <c r="Y60" s="1"/>
      <c r="Z60" s="1"/>
    </row>
    <row r="61" spans="1:26" ht="12.75" customHeight="1">
      <c r="A61" s="1"/>
      <c r="B61" s="26" t="s">
        <v>57</v>
      </c>
      <c r="C61" s="12"/>
      <c r="D61" s="69">
        <f t="shared" si="4"/>
        <v>1000</v>
      </c>
      <c r="E61" s="69"/>
      <c r="F61" s="38">
        <f t="shared" si="5"/>
        <v>1000</v>
      </c>
      <c r="G61" s="38"/>
      <c r="H61" s="220" t="s">
        <v>58</v>
      </c>
      <c r="I61" s="181"/>
      <c r="J61" s="181"/>
      <c r="K61" s="181"/>
      <c r="L61" s="181"/>
      <c r="M61" s="182"/>
      <c r="N61" s="1"/>
      <c r="O61" s="1"/>
      <c r="P61" s="1"/>
      <c r="Q61" s="1"/>
      <c r="R61" s="1"/>
      <c r="S61" s="1"/>
      <c r="T61" s="1"/>
      <c r="U61" s="1"/>
      <c r="V61" s="1"/>
      <c r="W61" s="1"/>
      <c r="X61" s="1"/>
      <c r="Y61" s="1"/>
      <c r="Z61" s="1"/>
    </row>
    <row r="62" spans="1:26" ht="39.75" customHeight="1">
      <c r="A62" s="1"/>
      <c r="B62" s="26" t="s">
        <v>59</v>
      </c>
      <c r="C62" s="12"/>
      <c r="D62" s="70">
        <v>0.8</v>
      </c>
      <c r="E62" s="12"/>
      <c r="F62" s="70">
        <f t="shared" si="5"/>
        <v>0.8</v>
      </c>
      <c r="G62" s="70"/>
      <c r="H62" s="180" t="s">
        <v>60</v>
      </c>
      <c r="I62" s="181"/>
      <c r="J62" s="181"/>
      <c r="K62" s="181"/>
      <c r="L62" s="181"/>
      <c r="M62" s="182"/>
      <c r="N62" s="1"/>
      <c r="O62" s="1"/>
      <c r="P62" s="1"/>
      <c r="Q62" s="1"/>
      <c r="R62" s="1"/>
      <c r="S62" s="1"/>
      <c r="T62" s="1"/>
      <c r="U62" s="1"/>
      <c r="V62" s="1"/>
      <c r="W62" s="1"/>
      <c r="X62" s="1"/>
      <c r="Y62" s="1"/>
      <c r="Z62" s="1"/>
    </row>
    <row r="63" spans="1:26" ht="12.75" customHeight="1">
      <c r="A63" s="1"/>
      <c r="B63" s="62" t="s">
        <v>61</v>
      </c>
      <c r="C63" s="31"/>
      <c r="D63" s="67">
        <f>(D62*D60+(1-D62)*D61)</f>
        <v>359.99999999999994</v>
      </c>
      <c r="E63" s="64"/>
      <c r="F63" s="64"/>
      <c r="G63" s="64"/>
      <c r="H63" s="197" t="s">
        <v>62</v>
      </c>
      <c r="I63" s="181"/>
      <c r="J63" s="181"/>
      <c r="K63" s="181"/>
      <c r="L63" s="181"/>
      <c r="M63" s="182"/>
      <c r="N63" s="1"/>
      <c r="O63" s="1"/>
      <c r="P63" s="1"/>
      <c r="Q63" s="1"/>
      <c r="R63" s="1"/>
      <c r="S63" s="1"/>
      <c r="T63" s="1"/>
      <c r="U63" s="1"/>
      <c r="V63" s="1"/>
      <c r="W63" s="1"/>
      <c r="X63" s="1"/>
      <c r="Y63" s="1"/>
      <c r="Z63" s="1"/>
    </row>
    <row r="64" spans="1:26" ht="12.75" customHeight="1">
      <c r="A64" s="1"/>
      <c r="B64" s="62"/>
      <c r="C64" s="31"/>
      <c r="D64" s="67"/>
      <c r="E64" s="64"/>
      <c r="F64" s="64"/>
      <c r="G64" s="64"/>
      <c r="H64" s="197"/>
      <c r="I64" s="181"/>
      <c r="J64" s="181"/>
      <c r="K64" s="181"/>
      <c r="L64" s="181"/>
      <c r="M64" s="182"/>
      <c r="N64" s="1"/>
      <c r="O64" s="1"/>
      <c r="P64" s="1"/>
      <c r="Q64" s="1"/>
      <c r="R64" s="1"/>
      <c r="S64" s="1"/>
      <c r="T64" s="1"/>
      <c r="U64" s="1"/>
      <c r="V64" s="1"/>
      <c r="W64" s="1"/>
      <c r="X64" s="1"/>
      <c r="Y64" s="1"/>
      <c r="Z64" s="1"/>
    </row>
    <row r="65" spans="1:26" ht="12.75" customHeight="1">
      <c r="A65" s="1"/>
      <c r="B65" s="62" t="s">
        <v>63</v>
      </c>
      <c r="C65" s="31"/>
      <c r="D65" s="67">
        <f>D58*D63</f>
        <v>431.99999999999994</v>
      </c>
      <c r="E65" s="67"/>
      <c r="F65" s="67">
        <f>F58*F63</f>
        <v>0</v>
      </c>
      <c r="G65" s="71"/>
      <c r="H65" s="197" t="s">
        <v>64</v>
      </c>
      <c r="I65" s="181"/>
      <c r="J65" s="181"/>
      <c r="K65" s="181"/>
      <c r="L65" s="181"/>
      <c r="M65" s="182"/>
      <c r="N65" s="1"/>
      <c r="O65" s="1"/>
      <c r="P65" s="1"/>
      <c r="Q65" s="1"/>
      <c r="R65" s="1"/>
      <c r="S65" s="1"/>
      <c r="T65" s="1"/>
      <c r="U65" s="1"/>
      <c r="V65" s="1"/>
      <c r="W65" s="1"/>
      <c r="X65" s="1"/>
      <c r="Y65" s="1"/>
      <c r="Z65" s="1"/>
    </row>
    <row r="66" spans="1:26" ht="12.75" customHeight="1">
      <c r="A66" s="1"/>
      <c r="B66" s="62"/>
      <c r="C66" s="31"/>
      <c r="D66" s="67"/>
      <c r="E66" s="67"/>
      <c r="F66" s="67"/>
      <c r="G66" s="71"/>
      <c r="H66" s="229"/>
      <c r="I66" s="181"/>
      <c r="J66" s="181"/>
      <c r="K66" s="181"/>
      <c r="L66" s="181"/>
      <c r="M66" s="182"/>
      <c r="N66" s="1"/>
      <c r="O66" s="1"/>
      <c r="P66" s="1"/>
      <c r="Q66" s="1"/>
      <c r="R66" s="1"/>
      <c r="S66" s="1"/>
      <c r="T66" s="1"/>
      <c r="U66" s="1"/>
      <c r="V66" s="1"/>
      <c r="W66" s="1"/>
      <c r="X66" s="1"/>
      <c r="Y66" s="1"/>
      <c r="Z66" s="1"/>
    </row>
    <row r="67" spans="1:26" ht="37.5" customHeight="1">
      <c r="A67" s="1"/>
      <c r="B67" s="62" t="s">
        <v>65</v>
      </c>
      <c r="C67" s="72"/>
      <c r="D67" s="67">
        <f>D65*D35</f>
        <v>17279.999999999996</v>
      </c>
      <c r="E67" s="67"/>
      <c r="F67" s="67">
        <f>F65*F35</f>
        <v>0</v>
      </c>
      <c r="G67" s="71"/>
      <c r="H67" s="197" t="s">
        <v>66</v>
      </c>
      <c r="I67" s="181"/>
      <c r="J67" s="181"/>
      <c r="K67" s="181"/>
      <c r="L67" s="181"/>
      <c r="M67" s="182"/>
      <c r="N67" s="1"/>
      <c r="O67" s="1"/>
      <c r="P67" s="1"/>
      <c r="Q67" s="1"/>
      <c r="R67" s="1"/>
      <c r="S67" s="1"/>
      <c r="T67" s="1"/>
      <c r="U67" s="1"/>
      <c r="V67" s="1"/>
      <c r="W67" s="1"/>
      <c r="X67" s="1"/>
      <c r="Y67" s="1"/>
      <c r="Z67" s="1"/>
    </row>
    <row r="68" spans="1:26" ht="12.75" customHeight="1">
      <c r="A68" s="1"/>
      <c r="B68" s="73"/>
      <c r="C68" s="72"/>
      <c r="D68" s="71"/>
      <c r="E68" s="71"/>
      <c r="F68" s="71"/>
      <c r="G68" s="71"/>
      <c r="H68" s="197"/>
      <c r="I68" s="181"/>
      <c r="J68" s="181"/>
      <c r="K68" s="181"/>
      <c r="L68" s="181"/>
      <c r="M68" s="182"/>
      <c r="N68" s="1"/>
      <c r="O68" s="1"/>
      <c r="P68" s="1"/>
      <c r="Q68" s="1"/>
      <c r="R68" s="1"/>
      <c r="S68" s="1"/>
      <c r="T68" s="1"/>
      <c r="U68" s="1"/>
      <c r="V68" s="1"/>
      <c r="W68" s="1"/>
      <c r="X68" s="1"/>
      <c r="Y68" s="1"/>
      <c r="Z68" s="1"/>
    </row>
    <row r="69" spans="1:26" ht="12.75" customHeight="1">
      <c r="A69" s="1"/>
      <c r="B69" s="74" t="s">
        <v>35</v>
      </c>
      <c r="C69" s="31"/>
      <c r="D69" s="71"/>
      <c r="E69" s="71"/>
      <c r="F69" s="71">
        <f>D67-F67</f>
        <v>17279.999999999996</v>
      </c>
      <c r="G69" s="71"/>
      <c r="H69" s="183"/>
      <c r="I69" s="181"/>
      <c r="J69" s="181"/>
      <c r="K69" s="181"/>
      <c r="L69" s="181"/>
      <c r="M69" s="182"/>
      <c r="N69" s="1"/>
      <c r="O69" s="1"/>
      <c r="P69" s="1"/>
      <c r="Q69" s="1"/>
      <c r="R69" s="1"/>
      <c r="S69" s="1"/>
      <c r="T69" s="1"/>
      <c r="U69" s="1"/>
      <c r="V69" s="1"/>
      <c r="W69" s="1"/>
      <c r="X69" s="1"/>
      <c r="Y69" s="1"/>
      <c r="Z69" s="1"/>
    </row>
    <row r="70" spans="1:26" ht="12.75" customHeight="1">
      <c r="A70" s="1"/>
      <c r="B70" s="74" t="s">
        <v>37</v>
      </c>
      <c r="C70" s="31"/>
      <c r="D70" s="71"/>
      <c r="E70" s="71"/>
      <c r="F70" s="71">
        <f>F69*12</f>
        <v>207359.99999999994</v>
      </c>
      <c r="G70" s="71"/>
      <c r="H70" s="184"/>
      <c r="I70" s="181"/>
      <c r="J70" s="181"/>
      <c r="K70" s="181"/>
      <c r="L70" s="181"/>
      <c r="M70" s="182"/>
      <c r="N70" s="1"/>
      <c r="O70" s="1"/>
      <c r="P70" s="1"/>
      <c r="Q70" s="1"/>
      <c r="R70" s="1"/>
      <c r="S70" s="1"/>
      <c r="T70" s="1"/>
      <c r="U70" s="1"/>
      <c r="V70" s="1"/>
      <c r="W70" s="1"/>
      <c r="X70" s="1"/>
      <c r="Y70" s="1"/>
      <c r="Z70" s="1"/>
    </row>
    <row r="71" spans="1:26" ht="12.75" customHeight="1">
      <c r="A71" s="1"/>
      <c r="B71" s="75"/>
      <c r="C71" s="17"/>
      <c r="D71" s="17"/>
      <c r="E71" s="17"/>
      <c r="F71" s="76"/>
      <c r="G71" s="76"/>
      <c r="H71" s="185"/>
      <c r="I71" s="186"/>
      <c r="J71" s="186"/>
      <c r="K71" s="186"/>
      <c r="L71" s="186"/>
      <c r="M71" s="187"/>
      <c r="N71" s="1"/>
      <c r="O71" s="1"/>
      <c r="P71" s="1"/>
      <c r="Q71" s="1"/>
      <c r="R71" s="1"/>
      <c r="S71" s="1"/>
      <c r="T71" s="1"/>
      <c r="U71" s="1"/>
      <c r="V71" s="1"/>
      <c r="W71" s="1"/>
      <c r="X71" s="1"/>
      <c r="Y71" s="1"/>
      <c r="Z71" s="1"/>
    </row>
    <row r="72" spans="1:26" ht="12.75" customHeight="1">
      <c r="A72" s="1"/>
      <c r="B72" s="55"/>
      <c r="C72" s="1"/>
      <c r="D72" s="1"/>
      <c r="E72" s="1"/>
      <c r="F72" s="77"/>
      <c r="G72" s="77"/>
      <c r="H72" s="55"/>
      <c r="I72" s="1"/>
      <c r="J72" s="1"/>
      <c r="K72" s="1"/>
      <c r="L72" s="1"/>
      <c r="M72" s="1"/>
      <c r="N72" s="1"/>
      <c r="O72" s="1"/>
      <c r="P72" s="1"/>
      <c r="Q72" s="1"/>
      <c r="R72" s="1"/>
      <c r="S72" s="1"/>
      <c r="T72" s="1"/>
      <c r="U72" s="1"/>
      <c r="V72" s="1"/>
      <c r="W72" s="1"/>
      <c r="X72" s="1"/>
      <c r="Y72" s="1"/>
      <c r="Z72" s="1"/>
    </row>
    <row r="73" spans="1:26" ht="12.75" customHeight="1">
      <c r="A73" s="1"/>
      <c r="B73" s="55"/>
      <c r="C73" s="1"/>
      <c r="D73" s="1"/>
      <c r="E73" s="1"/>
      <c r="F73" s="77"/>
      <c r="G73" s="77"/>
      <c r="H73" s="55"/>
      <c r="I73" s="1"/>
      <c r="J73" s="1"/>
      <c r="K73" s="1"/>
      <c r="L73" s="1"/>
      <c r="M73" s="1"/>
      <c r="N73" s="1"/>
      <c r="O73" s="1"/>
      <c r="P73" s="1"/>
      <c r="Q73" s="1"/>
      <c r="R73" s="1"/>
      <c r="S73" s="1"/>
      <c r="T73" s="1"/>
      <c r="U73" s="1"/>
      <c r="V73" s="1"/>
      <c r="W73" s="1"/>
      <c r="X73" s="1"/>
      <c r="Y73" s="1"/>
      <c r="Z73" s="1"/>
    </row>
    <row r="74" spans="1:26" ht="12.75" customHeight="1">
      <c r="A74" s="1"/>
      <c r="B74" s="20" t="s">
        <v>67</v>
      </c>
      <c r="C74" s="21"/>
      <c r="D74" s="22" t="s">
        <v>17</v>
      </c>
      <c r="E74" s="58"/>
      <c r="F74" s="22" t="s">
        <v>46</v>
      </c>
      <c r="G74" s="59"/>
      <c r="H74" s="188" t="s">
        <v>19</v>
      </c>
      <c r="I74" s="189"/>
      <c r="J74" s="189"/>
      <c r="K74" s="189"/>
      <c r="L74" s="189"/>
      <c r="M74" s="190"/>
      <c r="N74" s="1"/>
      <c r="O74" s="1"/>
      <c r="P74" s="1"/>
      <c r="Q74" s="1"/>
      <c r="R74" s="1"/>
      <c r="S74" s="1"/>
      <c r="T74" s="1"/>
      <c r="U74" s="1"/>
      <c r="V74" s="1"/>
      <c r="W74" s="1"/>
      <c r="X74" s="1"/>
      <c r="Y74" s="1"/>
      <c r="Z74" s="1"/>
    </row>
    <row r="75" spans="1:26" ht="12.75" customHeight="1">
      <c r="A75" s="1"/>
      <c r="B75" s="191"/>
      <c r="C75" s="192"/>
      <c r="D75" s="12"/>
      <c r="E75" s="12"/>
      <c r="F75" s="12"/>
      <c r="G75" s="12"/>
      <c r="H75" s="180"/>
      <c r="I75" s="181"/>
      <c r="J75" s="181"/>
      <c r="K75" s="181"/>
      <c r="L75" s="181"/>
      <c r="M75" s="182"/>
      <c r="N75" s="1"/>
      <c r="O75" s="1"/>
      <c r="P75" s="1"/>
      <c r="Q75" s="1"/>
      <c r="R75" s="1"/>
      <c r="S75" s="1"/>
      <c r="T75" s="1"/>
      <c r="U75" s="1"/>
      <c r="V75" s="1"/>
      <c r="W75" s="1"/>
      <c r="X75" s="1"/>
      <c r="Y75" s="1"/>
      <c r="Z75" s="1"/>
    </row>
    <row r="76" spans="1:26" ht="12.75" customHeight="1">
      <c r="A76" s="1"/>
      <c r="B76" s="230" t="s">
        <v>68</v>
      </c>
      <c r="C76" s="181"/>
      <c r="D76" s="12"/>
      <c r="E76" s="12"/>
      <c r="F76" s="38">
        <f>SUM(1999*(C19/5))</f>
        <v>9995</v>
      </c>
      <c r="G76" s="78"/>
      <c r="H76" s="180" t="s">
        <v>69</v>
      </c>
      <c r="I76" s="181"/>
      <c r="J76" s="181"/>
      <c r="K76" s="181"/>
      <c r="L76" s="181"/>
      <c r="M76" s="182"/>
      <c r="N76" s="1"/>
      <c r="O76" s="1"/>
      <c r="P76" s="1"/>
      <c r="Q76" s="1"/>
      <c r="R76" s="1"/>
      <c r="S76" s="1"/>
      <c r="T76" s="1"/>
      <c r="U76" s="1"/>
      <c r="V76" s="1"/>
      <c r="W76" s="1"/>
      <c r="X76" s="1"/>
      <c r="Y76" s="1"/>
      <c r="Z76" s="1"/>
    </row>
    <row r="77" spans="1:26" ht="12.75" customHeight="1">
      <c r="A77" s="1"/>
      <c r="B77" s="230" t="s">
        <v>70</v>
      </c>
      <c r="C77" s="181"/>
      <c r="D77" s="12"/>
      <c r="E77" s="12"/>
      <c r="F77" s="38">
        <f>F76/12</f>
        <v>832.91666666666663</v>
      </c>
      <c r="G77" s="38"/>
      <c r="H77" s="180" t="s">
        <v>71</v>
      </c>
      <c r="I77" s="181"/>
      <c r="J77" s="181"/>
      <c r="K77" s="181"/>
      <c r="L77" s="181"/>
      <c r="M77" s="182"/>
      <c r="N77" s="1"/>
      <c r="O77" s="1"/>
      <c r="P77" s="1"/>
      <c r="Q77" s="1"/>
      <c r="R77" s="1"/>
      <c r="S77" s="1"/>
      <c r="T77" s="1"/>
      <c r="U77" s="1"/>
      <c r="V77" s="1"/>
      <c r="W77" s="1"/>
      <c r="X77" s="1"/>
      <c r="Y77" s="1"/>
      <c r="Z77" s="1"/>
    </row>
    <row r="78" spans="1:26" ht="12.75" customHeight="1">
      <c r="A78" s="1"/>
      <c r="B78" s="230"/>
      <c r="C78" s="181"/>
      <c r="D78" s="12"/>
      <c r="E78" s="12"/>
      <c r="F78" s="38"/>
      <c r="G78" s="38"/>
      <c r="H78" s="180"/>
      <c r="I78" s="181"/>
      <c r="J78" s="181"/>
      <c r="K78" s="181"/>
      <c r="L78" s="181"/>
      <c r="M78" s="182"/>
      <c r="N78" s="1"/>
      <c r="O78" s="1"/>
      <c r="P78" s="1"/>
      <c r="Q78" s="1"/>
      <c r="R78" s="1"/>
      <c r="S78" s="1"/>
      <c r="T78" s="1"/>
      <c r="U78" s="1"/>
      <c r="V78" s="1"/>
      <c r="W78" s="1"/>
      <c r="X78" s="1"/>
      <c r="Y78" s="1"/>
      <c r="Z78" s="1"/>
    </row>
    <row r="79" spans="1:26" ht="12.75" customHeight="1">
      <c r="A79" s="1"/>
      <c r="B79" s="230" t="s">
        <v>72</v>
      </c>
      <c r="C79" s="181"/>
      <c r="D79" s="12"/>
      <c r="E79" s="12"/>
      <c r="F79" s="38">
        <f>F76*0.23</f>
        <v>2298.85</v>
      </c>
      <c r="G79" s="38"/>
      <c r="H79" s="180" t="s">
        <v>73</v>
      </c>
      <c r="I79" s="181"/>
      <c r="J79" s="181"/>
      <c r="K79" s="181"/>
      <c r="L79" s="181"/>
      <c r="M79" s="182"/>
      <c r="N79" s="1"/>
      <c r="O79" s="1"/>
      <c r="P79" s="1"/>
      <c r="Q79" s="1"/>
      <c r="R79" s="1"/>
      <c r="S79" s="1"/>
      <c r="T79" s="1"/>
      <c r="U79" s="1"/>
      <c r="V79" s="1"/>
      <c r="W79" s="1"/>
      <c r="X79" s="1"/>
      <c r="Y79" s="1"/>
      <c r="Z79" s="1"/>
    </row>
    <row r="80" spans="1:26" ht="12.75" customHeight="1">
      <c r="A80" s="1"/>
      <c r="B80" s="230" t="s">
        <v>74</v>
      </c>
      <c r="C80" s="181"/>
      <c r="D80" s="12"/>
      <c r="E80" s="12"/>
      <c r="F80" s="38">
        <f>F76+(2*F79)</f>
        <v>14592.7</v>
      </c>
      <c r="G80" s="38"/>
      <c r="H80" s="180" t="s">
        <v>75</v>
      </c>
      <c r="I80" s="181"/>
      <c r="J80" s="181"/>
      <c r="K80" s="181"/>
      <c r="L80" s="181"/>
      <c r="M80" s="182"/>
      <c r="N80" s="1"/>
      <c r="O80" s="1"/>
      <c r="P80" s="1"/>
      <c r="Q80" s="1"/>
      <c r="R80" s="1"/>
      <c r="S80" s="1"/>
      <c r="T80" s="1"/>
      <c r="U80" s="1"/>
      <c r="V80" s="1"/>
      <c r="W80" s="1"/>
      <c r="X80" s="1"/>
      <c r="Y80" s="1"/>
      <c r="Z80" s="1"/>
    </row>
    <row r="81" spans="1:26" ht="12.75" customHeight="1">
      <c r="A81" s="1"/>
      <c r="B81" s="231"/>
      <c r="C81" s="186"/>
      <c r="D81" s="17"/>
      <c r="E81" s="17"/>
      <c r="F81" s="79"/>
      <c r="G81" s="79"/>
      <c r="H81" s="193"/>
      <c r="I81" s="186"/>
      <c r="J81" s="186"/>
      <c r="K81" s="186"/>
      <c r="L81" s="186"/>
      <c r="M81" s="187"/>
      <c r="N81" s="1"/>
      <c r="O81" s="1"/>
      <c r="P81" s="1"/>
      <c r="Q81" s="1"/>
      <c r="R81" s="1"/>
      <c r="S81" s="1"/>
      <c r="T81" s="1"/>
      <c r="U81" s="1"/>
      <c r="V81" s="1"/>
      <c r="W81" s="1"/>
      <c r="X81" s="1"/>
      <c r="Y81" s="1"/>
      <c r="Z81" s="1"/>
    </row>
    <row r="82" spans="1:26" ht="12.75" customHeight="1">
      <c r="A82" s="1"/>
      <c r="B82" s="1"/>
      <c r="C82" s="1"/>
      <c r="D82" s="1"/>
      <c r="E82" s="1"/>
      <c r="F82" s="80"/>
      <c r="G82" s="80"/>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56"/>
      <c r="G83" s="56"/>
      <c r="H83" s="1"/>
      <c r="I83" s="1"/>
      <c r="J83" s="1"/>
      <c r="K83" s="1"/>
      <c r="L83" s="1"/>
      <c r="M83" s="1"/>
      <c r="N83" s="1"/>
      <c r="O83" s="1"/>
      <c r="P83" s="1"/>
      <c r="Q83" s="1"/>
      <c r="R83" s="1"/>
      <c r="S83" s="1"/>
      <c r="T83" s="1"/>
      <c r="U83" s="1"/>
      <c r="V83" s="1"/>
      <c r="W83" s="1"/>
      <c r="X83" s="1"/>
      <c r="Y83" s="1"/>
      <c r="Z83" s="1"/>
    </row>
    <row r="84" spans="1:26" ht="21" customHeight="1">
      <c r="A84" s="1"/>
      <c r="B84" s="81" t="s">
        <v>76</v>
      </c>
      <c r="C84" s="82"/>
      <c r="D84" s="82"/>
      <c r="E84" s="82"/>
      <c r="F84" s="82"/>
      <c r="G84" s="82"/>
      <c r="H84" s="82"/>
      <c r="I84" s="82"/>
      <c r="J84" s="82"/>
      <c r="K84" s="82"/>
      <c r="L84" s="82"/>
      <c r="M84" s="83"/>
      <c r="N84" s="1"/>
      <c r="O84" s="1"/>
      <c r="P84" s="1"/>
      <c r="Q84" s="1"/>
      <c r="R84" s="1"/>
      <c r="S84" s="1"/>
      <c r="T84" s="1"/>
      <c r="U84" s="1"/>
      <c r="V84" s="1"/>
      <c r="W84" s="1"/>
      <c r="X84" s="1"/>
      <c r="Y84" s="1"/>
      <c r="Z84" s="1"/>
    </row>
    <row r="85" spans="1:26" ht="25.5" customHeight="1">
      <c r="A85" s="1"/>
      <c r="B85" s="84" t="s">
        <v>77</v>
      </c>
      <c r="C85" s="85"/>
      <c r="D85" s="86" t="s">
        <v>17</v>
      </c>
      <c r="E85" s="85"/>
      <c r="F85" s="86" t="s">
        <v>18</v>
      </c>
      <c r="G85" s="85"/>
      <c r="H85" s="194" t="s">
        <v>19</v>
      </c>
      <c r="I85" s="195"/>
      <c r="J85" s="195"/>
      <c r="K85" s="195"/>
      <c r="L85" s="195"/>
      <c r="M85" s="196"/>
      <c r="N85" s="1"/>
      <c r="O85" s="1"/>
      <c r="P85" s="1"/>
      <c r="Q85" s="1"/>
      <c r="R85" s="1"/>
      <c r="S85" s="1"/>
      <c r="T85" s="1"/>
      <c r="U85" s="1"/>
      <c r="V85" s="1"/>
      <c r="W85" s="1"/>
      <c r="X85" s="1"/>
      <c r="Y85" s="1"/>
      <c r="Z85" s="1"/>
    </row>
    <row r="86" spans="1:26" ht="40.5" customHeight="1">
      <c r="A86" s="1"/>
      <c r="B86" s="73" t="s">
        <v>78</v>
      </c>
      <c r="C86" s="72"/>
      <c r="D86" s="72"/>
      <c r="E86" s="72"/>
      <c r="F86" s="87">
        <f>(D32-F32)*F35</f>
        <v>566.66666666666663</v>
      </c>
      <c r="G86" s="64"/>
      <c r="H86" s="197" t="s">
        <v>79</v>
      </c>
      <c r="I86" s="181"/>
      <c r="J86" s="181"/>
      <c r="K86" s="181"/>
      <c r="L86" s="181"/>
      <c r="M86" s="182"/>
      <c r="N86" s="1"/>
      <c r="O86" s="1"/>
      <c r="P86" s="1"/>
      <c r="Q86" s="1"/>
      <c r="R86" s="1"/>
      <c r="S86" s="1"/>
      <c r="T86" s="1"/>
      <c r="U86" s="1"/>
      <c r="V86" s="1"/>
      <c r="W86" s="1"/>
      <c r="X86" s="1"/>
      <c r="Y86" s="1"/>
      <c r="Z86" s="1"/>
    </row>
    <row r="87" spans="1:26" ht="40.5" customHeight="1">
      <c r="A87" s="1"/>
      <c r="B87" s="73" t="s">
        <v>80</v>
      </c>
      <c r="C87" s="72"/>
      <c r="D87" s="72"/>
      <c r="E87" s="71"/>
      <c r="F87" s="71">
        <f>F69</f>
        <v>17279.999999999996</v>
      </c>
      <c r="G87" s="71"/>
      <c r="H87" s="197" t="s">
        <v>81</v>
      </c>
      <c r="I87" s="181"/>
      <c r="J87" s="181"/>
      <c r="K87" s="181"/>
      <c r="L87" s="181"/>
      <c r="M87" s="182"/>
      <c r="N87" s="1"/>
      <c r="O87" s="1"/>
      <c r="P87" s="1"/>
      <c r="Q87" s="1"/>
      <c r="R87" s="1"/>
      <c r="S87" s="1"/>
      <c r="T87" s="1"/>
      <c r="U87" s="1"/>
      <c r="V87" s="1"/>
      <c r="W87" s="1"/>
      <c r="X87" s="1"/>
      <c r="Y87" s="1"/>
      <c r="Z87" s="1"/>
    </row>
    <row r="88" spans="1:26" ht="40.5" customHeight="1">
      <c r="A88" s="1"/>
      <c r="B88" s="73" t="s">
        <v>82</v>
      </c>
      <c r="C88" s="72"/>
      <c r="D88" s="71"/>
      <c r="E88" s="71"/>
      <c r="F88" s="87">
        <f>D58*D35</f>
        <v>48</v>
      </c>
      <c r="G88" s="71"/>
      <c r="H88" s="197" t="s">
        <v>83</v>
      </c>
      <c r="I88" s="181"/>
      <c r="J88" s="181"/>
      <c r="K88" s="181"/>
      <c r="L88" s="181"/>
      <c r="M88" s="182"/>
      <c r="N88" s="1"/>
      <c r="O88" s="1"/>
      <c r="P88" s="1"/>
      <c r="Q88" s="1"/>
      <c r="R88" s="1"/>
      <c r="S88" s="1"/>
      <c r="T88" s="1"/>
      <c r="U88" s="1"/>
      <c r="V88" s="1"/>
      <c r="W88" s="1"/>
      <c r="X88" s="1"/>
      <c r="Y88" s="1"/>
      <c r="Z88" s="1"/>
    </row>
    <row r="89" spans="1:26" ht="40.5" customHeight="1">
      <c r="A89" s="1"/>
      <c r="B89" s="73" t="s">
        <v>84</v>
      </c>
      <c r="C89" s="72"/>
      <c r="D89" s="71"/>
      <c r="E89" s="71"/>
      <c r="F89" s="71">
        <f>F40+F69-F77</f>
        <v>44780.416666666664</v>
      </c>
      <c r="G89" s="71"/>
      <c r="H89" s="197" t="s">
        <v>85</v>
      </c>
      <c r="I89" s="181"/>
      <c r="J89" s="181"/>
      <c r="K89" s="181"/>
      <c r="L89" s="181"/>
      <c r="M89" s="182"/>
      <c r="N89" s="1"/>
      <c r="O89" s="1"/>
      <c r="P89" s="1"/>
      <c r="Q89" s="1"/>
      <c r="R89" s="1"/>
      <c r="S89" s="1"/>
      <c r="T89" s="1"/>
      <c r="U89" s="1"/>
      <c r="V89" s="1"/>
      <c r="W89" s="1"/>
      <c r="X89" s="1"/>
      <c r="Y89" s="1"/>
      <c r="Z89" s="1"/>
    </row>
    <row r="90" spans="1:26" ht="40.5" customHeight="1">
      <c r="A90" s="1"/>
      <c r="B90" s="73" t="s">
        <v>86</v>
      </c>
      <c r="C90" s="72"/>
      <c r="D90" s="71"/>
      <c r="E90" s="71"/>
      <c r="F90" s="71">
        <f>F89*12</f>
        <v>537365</v>
      </c>
      <c r="G90" s="71"/>
      <c r="H90" s="198" t="s">
        <v>87</v>
      </c>
      <c r="I90" s="181"/>
      <c r="J90" s="181"/>
      <c r="K90" s="181"/>
      <c r="L90" s="181"/>
      <c r="M90" s="182"/>
      <c r="N90" s="1"/>
      <c r="O90" s="1"/>
      <c r="P90" s="1"/>
      <c r="Q90" s="1"/>
      <c r="R90" s="1"/>
      <c r="S90" s="1"/>
      <c r="T90" s="1"/>
      <c r="U90" s="1"/>
      <c r="V90" s="1"/>
      <c r="W90" s="1"/>
      <c r="X90" s="1"/>
      <c r="Y90" s="1"/>
      <c r="Z90" s="1"/>
    </row>
    <row r="91" spans="1:26" ht="40.5" customHeight="1">
      <c r="A91" s="1"/>
      <c r="B91" s="73" t="s">
        <v>88</v>
      </c>
      <c r="C91" s="72"/>
      <c r="D91" s="71"/>
      <c r="E91" s="71"/>
      <c r="F91" s="71">
        <f>3*(F41+F70)-F80</f>
        <v>1627487.3</v>
      </c>
      <c r="G91" s="71"/>
      <c r="H91" s="197" t="s">
        <v>89</v>
      </c>
      <c r="I91" s="181"/>
      <c r="J91" s="181"/>
      <c r="K91" s="181"/>
      <c r="L91" s="181"/>
      <c r="M91" s="182"/>
      <c r="N91" s="1"/>
      <c r="O91" s="1"/>
      <c r="P91" s="1"/>
      <c r="Q91" s="1"/>
      <c r="R91" s="1"/>
      <c r="S91" s="1"/>
      <c r="T91" s="1"/>
      <c r="U91" s="1"/>
      <c r="V91" s="1"/>
      <c r="W91" s="1"/>
      <c r="X91" s="1"/>
      <c r="Y91" s="1"/>
      <c r="Z91" s="1"/>
    </row>
    <row r="92" spans="1:26" ht="12.75" customHeight="1">
      <c r="A92" s="1"/>
      <c r="B92" s="88"/>
      <c r="C92" s="89"/>
      <c r="D92" s="89"/>
      <c r="E92" s="89"/>
      <c r="F92" s="90"/>
      <c r="G92" s="90"/>
      <c r="H92" s="199"/>
      <c r="I92" s="186"/>
      <c r="J92" s="186"/>
      <c r="K92" s="186"/>
      <c r="L92" s="186"/>
      <c r="M92" s="187"/>
      <c r="N92" s="1"/>
      <c r="O92" s="1"/>
      <c r="P92" s="1"/>
      <c r="Q92" s="1"/>
      <c r="R92" s="1"/>
      <c r="S92" s="1"/>
      <c r="T92" s="1"/>
      <c r="U92" s="1"/>
      <c r="V92" s="1"/>
      <c r="W92" s="1"/>
      <c r="X92" s="1"/>
      <c r="Y92" s="1"/>
      <c r="Z92" s="1"/>
    </row>
    <row r="93" spans="1:26" ht="12.75" customHeight="1">
      <c r="A93" s="1"/>
      <c r="B93" s="91"/>
      <c r="C93" s="91"/>
      <c r="D93" s="91"/>
      <c r="E93" s="91"/>
      <c r="F93" s="92"/>
      <c r="G93" s="92"/>
      <c r="H93" s="93"/>
      <c r="I93" s="93"/>
      <c r="J93" s="93"/>
      <c r="K93" s="93"/>
      <c r="L93" s="93"/>
      <c r="M93" s="93"/>
      <c r="N93" s="1"/>
      <c r="O93" s="1"/>
      <c r="P93" s="1"/>
      <c r="Q93" s="1"/>
      <c r="R93" s="1"/>
      <c r="S93" s="1"/>
      <c r="T93" s="1"/>
      <c r="U93" s="1"/>
      <c r="V93" s="1"/>
      <c r="W93" s="1"/>
      <c r="X93" s="1"/>
      <c r="Y93" s="1"/>
      <c r="Z93" s="1"/>
    </row>
    <row r="94" spans="1:26" ht="12.75" customHeight="1">
      <c r="A94" s="1"/>
      <c r="B94" s="91"/>
      <c r="C94" s="91"/>
      <c r="D94" s="91"/>
      <c r="E94" s="91"/>
      <c r="F94" s="92"/>
      <c r="G94" s="92"/>
      <c r="H94" s="93"/>
      <c r="I94" s="93"/>
      <c r="J94" s="93"/>
      <c r="K94" s="93"/>
      <c r="L94" s="93"/>
      <c r="M94" s="93"/>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200" t="s">
        <v>90</v>
      </c>
      <c r="C96" s="192"/>
      <c r="D96" s="192"/>
      <c r="E96" s="192"/>
      <c r="F96" s="192"/>
      <c r="G96" s="192"/>
      <c r="H96" s="192"/>
      <c r="I96" s="192"/>
      <c r="J96" s="192"/>
      <c r="K96" s="192"/>
      <c r="L96" s="192"/>
      <c r="M96" s="201"/>
      <c r="N96" s="1"/>
      <c r="O96" s="1"/>
      <c r="P96" s="1"/>
      <c r="Q96" s="1"/>
      <c r="R96" s="1"/>
      <c r="S96" s="1"/>
      <c r="T96" s="1"/>
      <c r="U96" s="1"/>
      <c r="V96" s="1"/>
      <c r="W96" s="1"/>
      <c r="X96" s="1"/>
      <c r="Y96" s="1"/>
      <c r="Z96" s="1"/>
    </row>
    <row r="97" spans="1:26" ht="12.75" customHeight="1">
      <c r="A97" s="1"/>
      <c r="B97" s="202"/>
      <c r="C97" s="181"/>
      <c r="D97" s="181"/>
      <c r="E97" s="181"/>
      <c r="F97" s="181"/>
      <c r="G97" s="181"/>
      <c r="H97" s="181"/>
      <c r="I97" s="181"/>
      <c r="J97" s="181"/>
      <c r="K97" s="181"/>
      <c r="L97" s="181"/>
      <c r="M97" s="182"/>
      <c r="N97" s="1"/>
      <c r="O97" s="1"/>
      <c r="P97" s="1"/>
      <c r="Q97" s="1"/>
      <c r="R97" s="1"/>
      <c r="S97" s="1"/>
      <c r="T97" s="1"/>
      <c r="U97" s="1"/>
      <c r="V97" s="1"/>
      <c r="W97" s="1"/>
      <c r="X97" s="1"/>
      <c r="Y97" s="1"/>
      <c r="Z97" s="1"/>
    </row>
    <row r="98" spans="1:26" ht="13.5" customHeight="1">
      <c r="A98" s="1"/>
      <c r="B98" s="203"/>
      <c r="C98" s="186"/>
      <c r="D98" s="186"/>
      <c r="E98" s="186"/>
      <c r="F98" s="186"/>
      <c r="G98" s="186"/>
      <c r="H98" s="186"/>
      <c r="I98" s="186"/>
      <c r="J98" s="186"/>
      <c r="K98" s="186"/>
      <c r="L98" s="186"/>
      <c r="M98" s="187"/>
      <c r="N98" s="1"/>
      <c r="O98" s="1"/>
      <c r="P98" s="1"/>
      <c r="Q98" s="1"/>
      <c r="R98" s="1"/>
      <c r="S98" s="1"/>
      <c r="T98" s="1"/>
      <c r="U98" s="1"/>
      <c r="V98" s="1"/>
      <c r="W98" s="1"/>
      <c r="X98" s="1"/>
      <c r="Y98" s="1"/>
      <c r="Z98" s="1"/>
    </row>
    <row r="99" spans="1:26" ht="12.75" customHeight="1">
      <c r="A99" s="1"/>
      <c r="B99" s="94"/>
      <c r="C99" s="94"/>
      <c r="D99" s="94"/>
      <c r="E99" s="94"/>
      <c r="F99" s="94"/>
      <c r="G99" s="94"/>
      <c r="H99" s="94"/>
      <c r="I99" s="94"/>
      <c r="J99" s="94"/>
      <c r="K99" s="94"/>
      <c r="L99" s="94"/>
      <c r="M99" s="94"/>
      <c r="N99" s="1"/>
      <c r="O99" s="1"/>
      <c r="P99" s="1"/>
      <c r="Q99" s="1"/>
      <c r="R99" s="1"/>
      <c r="S99" s="1"/>
      <c r="T99" s="1"/>
      <c r="U99" s="1"/>
      <c r="V99" s="1"/>
      <c r="W99" s="1"/>
      <c r="X99" s="1"/>
      <c r="Y99" s="1"/>
      <c r="Z99" s="1"/>
    </row>
    <row r="100" spans="1:26" ht="29.25" customHeight="1">
      <c r="A100" s="1"/>
      <c r="B100" s="204" t="s">
        <v>91</v>
      </c>
      <c r="C100" s="189"/>
      <c r="D100" s="189"/>
      <c r="E100" s="189"/>
      <c r="F100" s="189"/>
      <c r="G100" s="189"/>
      <c r="H100" s="189"/>
      <c r="I100" s="189"/>
      <c r="J100" s="189"/>
      <c r="K100" s="189"/>
      <c r="L100" s="189"/>
      <c r="M100" s="190"/>
      <c r="N100" s="1"/>
      <c r="O100" s="1"/>
      <c r="P100" s="1"/>
      <c r="Q100" s="1"/>
      <c r="R100" s="1"/>
      <c r="S100" s="1"/>
      <c r="T100" s="1"/>
      <c r="U100" s="1"/>
      <c r="V100" s="1"/>
      <c r="W100" s="1"/>
      <c r="X100" s="1"/>
      <c r="Y100" s="1"/>
      <c r="Z100" s="1"/>
    </row>
    <row r="101" spans="1:26" ht="12.75" customHeight="1">
      <c r="A101" s="1"/>
      <c r="B101" s="95"/>
      <c r="C101" s="96"/>
      <c r="D101" s="1"/>
      <c r="E101" s="1"/>
      <c r="F101" s="1"/>
      <c r="G101" s="1"/>
      <c r="H101" s="1"/>
      <c r="I101" s="1"/>
      <c r="J101" s="1"/>
      <c r="K101" s="1"/>
      <c r="L101" s="1"/>
      <c r="M101" s="97"/>
      <c r="N101" s="1"/>
      <c r="O101" s="1"/>
      <c r="P101" s="1"/>
      <c r="Q101" s="1"/>
      <c r="R101" s="1"/>
      <c r="S101" s="1"/>
      <c r="T101" s="1"/>
      <c r="U101" s="1"/>
      <c r="V101" s="1"/>
      <c r="W101" s="1"/>
      <c r="X101" s="1"/>
      <c r="Y101" s="1"/>
      <c r="Z101" s="1"/>
    </row>
    <row r="102" spans="1:26" ht="12.75" customHeight="1">
      <c r="A102" s="1"/>
      <c r="B102" s="98" t="s">
        <v>92</v>
      </c>
      <c r="C102" s="96"/>
      <c r="D102" s="1"/>
      <c r="E102" s="1"/>
      <c r="F102" s="1"/>
      <c r="G102" s="1"/>
      <c r="H102" s="1"/>
      <c r="I102" s="1"/>
      <c r="J102" s="1"/>
      <c r="K102" s="1"/>
      <c r="L102" s="1"/>
      <c r="M102" s="97"/>
      <c r="N102" s="1"/>
      <c r="O102" s="1"/>
      <c r="P102" s="1"/>
      <c r="Q102" s="1"/>
      <c r="R102" s="1"/>
      <c r="S102" s="1"/>
      <c r="T102" s="1"/>
      <c r="U102" s="1"/>
      <c r="V102" s="1"/>
      <c r="W102" s="1"/>
      <c r="X102" s="1"/>
      <c r="Y102" s="1"/>
      <c r="Z102" s="1"/>
    </row>
    <row r="103" spans="1:26" ht="12.75" customHeight="1">
      <c r="A103" s="1"/>
      <c r="B103" s="98" t="s">
        <v>93</v>
      </c>
      <c r="C103" s="96"/>
      <c r="D103" s="1"/>
      <c r="E103" s="1"/>
      <c r="F103" s="1"/>
      <c r="G103" s="1"/>
      <c r="H103" s="1"/>
      <c r="I103" s="1"/>
      <c r="J103" s="1"/>
      <c r="K103" s="1"/>
      <c r="L103" s="1"/>
      <c r="M103" s="97"/>
      <c r="N103" s="1"/>
      <c r="O103" s="1"/>
      <c r="P103" s="1"/>
      <c r="Q103" s="1"/>
      <c r="R103" s="1"/>
      <c r="S103" s="1"/>
      <c r="T103" s="1"/>
      <c r="U103" s="1"/>
      <c r="V103" s="1"/>
      <c r="W103" s="1"/>
      <c r="X103" s="1"/>
      <c r="Y103" s="1"/>
      <c r="Z103" s="1"/>
    </row>
    <row r="104" spans="1:26" ht="12.75" customHeight="1">
      <c r="A104" s="1"/>
      <c r="B104" s="98"/>
      <c r="C104" s="96"/>
      <c r="D104" s="1"/>
      <c r="E104" s="1"/>
      <c r="F104" s="1"/>
      <c r="G104" s="1"/>
      <c r="H104" s="1"/>
      <c r="I104" s="1"/>
      <c r="J104" s="1"/>
      <c r="K104" s="1"/>
      <c r="L104" s="1"/>
      <c r="M104" s="97"/>
      <c r="N104" s="1"/>
      <c r="O104" s="1"/>
      <c r="P104" s="1"/>
      <c r="Q104" s="1"/>
      <c r="R104" s="1"/>
      <c r="S104" s="1"/>
      <c r="T104" s="1"/>
      <c r="U104" s="1"/>
      <c r="V104" s="1"/>
      <c r="W104" s="1"/>
      <c r="X104" s="1"/>
      <c r="Y104" s="1"/>
      <c r="Z104" s="1"/>
    </row>
    <row r="105" spans="1:26" ht="12.75" customHeight="1">
      <c r="A105" s="1"/>
      <c r="B105" s="98" t="s">
        <v>94</v>
      </c>
      <c r="C105" s="1"/>
      <c r="D105" s="1"/>
      <c r="E105" s="1"/>
      <c r="F105" s="1"/>
      <c r="G105" s="1"/>
      <c r="H105" s="1"/>
      <c r="I105" s="1"/>
      <c r="J105" s="1"/>
      <c r="K105" s="1"/>
      <c r="L105" s="1"/>
      <c r="M105" s="97"/>
      <c r="N105" s="1"/>
      <c r="O105" s="1"/>
      <c r="P105" s="1"/>
      <c r="Q105" s="1"/>
      <c r="R105" s="1"/>
      <c r="S105" s="1"/>
      <c r="T105" s="1"/>
      <c r="U105" s="1"/>
      <c r="V105" s="1"/>
      <c r="W105" s="1"/>
      <c r="X105" s="1"/>
      <c r="Y105" s="1"/>
      <c r="Z105" s="1"/>
    </row>
    <row r="106" spans="1:26" ht="12.75" customHeight="1">
      <c r="A106" s="1"/>
      <c r="B106" s="98" t="s">
        <v>95</v>
      </c>
      <c r="C106" s="1"/>
      <c r="D106" s="1"/>
      <c r="E106" s="1"/>
      <c r="F106" s="1"/>
      <c r="G106" s="1"/>
      <c r="H106" s="1"/>
      <c r="I106" s="1"/>
      <c r="J106" s="1"/>
      <c r="K106" s="1"/>
      <c r="L106" s="1"/>
      <c r="M106" s="97"/>
      <c r="N106" s="1"/>
      <c r="O106" s="1"/>
      <c r="P106" s="1"/>
      <c r="Q106" s="1"/>
      <c r="R106" s="1"/>
      <c r="S106" s="1"/>
      <c r="T106" s="1"/>
      <c r="U106" s="1"/>
      <c r="V106" s="1"/>
      <c r="W106" s="1"/>
      <c r="X106" s="1"/>
      <c r="Y106" s="1"/>
      <c r="Z106" s="1"/>
    </row>
    <row r="107" spans="1:26" ht="12.75" customHeight="1">
      <c r="A107" s="1"/>
      <c r="B107" s="98" t="s">
        <v>96</v>
      </c>
      <c r="C107" s="1"/>
      <c r="D107" s="1"/>
      <c r="E107" s="1"/>
      <c r="F107" s="1"/>
      <c r="G107" s="1"/>
      <c r="H107" s="1"/>
      <c r="I107" s="1"/>
      <c r="J107" s="1"/>
      <c r="K107" s="1"/>
      <c r="L107" s="1"/>
      <c r="M107" s="97"/>
      <c r="N107" s="1"/>
      <c r="O107" s="1"/>
      <c r="P107" s="1"/>
      <c r="Q107" s="1"/>
      <c r="R107" s="1"/>
      <c r="S107" s="1"/>
      <c r="T107" s="1"/>
      <c r="U107" s="1"/>
      <c r="V107" s="1"/>
      <c r="W107" s="1"/>
      <c r="X107" s="1"/>
      <c r="Y107" s="1"/>
      <c r="Z107" s="1"/>
    </row>
    <row r="108" spans="1:26" ht="12.75" customHeight="1">
      <c r="A108" s="1"/>
      <c r="B108" s="98" t="s">
        <v>97</v>
      </c>
      <c r="C108" s="1"/>
      <c r="D108" s="1"/>
      <c r="E108" s="1"/>
      <c r="F108" s="1"/>
      <c r="G108" s="1"/>
      <c r="H108" s="1"/>
      <c r="I108" s="1"/>
      <c r="J108" s="1"/>
      <c r="K108" s="1"/>
      <c r="L108" s="1"/>
      <c r="M108" s="97"/>
      <c r="N108" s="1"/>
      <c r="O108" s="1"/>
      <c r="P108" s="1"/>
      <c r="Q108" s="1"/>
      <c r="R108" s="1"/>
      <c r="S108" s="1"/>
      <c r="T108" s="1"/>
      <c r="U108" s="1"/>
      <c r="V108" s="1"/>
      <c r="W108" s="1"/>
      <c r="X108" s="1"/>
      <c r="Y108" s="1"/>
      <c r="Z108" s="1"/>
    </row>
    <row r="109" spans="1:26" ht="12.75" customHeight="1">
      <c r="A109" s="1"/>
      <c r="B109" s="99" t="s">
        <v>98</v>
      </c>
      <c r="C109" s="1"/>
      <c r="D109" s="1"/>
      <c r="E109" s="1"/>
      <c r="F109" s="1"/>
      <c r="G109" s="1"/>
      <c r="H109" s="1"/>
      <c r="I109" s="1"/>
      <c r="J109" s="1"/>
      <c r="K109" s="1"/>
      <c r="L109" s="1"/>
      <c r="M109" s="97"/>
      <c r="N109" s="1"/>
      <c r="O109" s="1"/>
      <c r="P109" s="1"/>
      <c r="Q109" s="1"/>
      <c r="R109" s="1"/>
      <c r="S109" s="1"/>
      <c r="T109" s="1"/>
      <c r="U109" s="1"/>
      <c r="V109" s="1"/>
      <c r="W109" s="1"/>
      <c r="X109" s="1"/>
      <c r="Y109" s="1"/>
      <c r="Z109" s="1"/>
    </row>
    <row r="110" spans="1:26" ht="12.75" customHeight="1">
      <c r="A110" s="1"/>
      <c r="B110" s="99"/>
      <c r="C110" s="1"/>
      <c r="D110" s="1"/>
      <c r="E110" s="1"/>
      <c r="F110" s="1"/>
      <c r="G110" s="1"/>
      <c r="H110" s="1"/>
      <c r="I110" s="1"/>
      <c r="J110" s="1"/>
      <c r="K110" s="1"/>
      <c r="L110" s="1"/>
      <c r="M110" s="97"/>
      <c r="N110" s="1"/>
      <c r="O110" s="1"/>
      <c r="P110" s="1"/>
      <c r="Q110" s="1"/>
      <c r="R110" s="1"/>
      <c r="S110" s="1"/>
      <c r="T110" s="1"/>
      <c r="U110" s="1"/>
      <c r="V110" s="1"/>
      <c r="W110" s="1"/>
      <c r="X110" s="1"/>
      <c r="Y110" s="1"/>
      <c r="Z110" s="1"/>
    </row>
    <row r="111" spans="1:26" ht="12.75" customHeight="1">
      <c r="A111" s="1"/>
      <c r="B111" s="99" t="s">
        <v>99</v>
      </c>
      <c r="C111" s="1"/>
      <c r="D111" s="1"/>
      <c r="E111" s="1"/>
      <c r="F111" s="1"/>
      <c r="G111" s="1"/>
      <c r="H111" s="1"/>
      <c r="I111" s="1"/>
      <c r="J111" s="1"/>
      <c r="K111" s="1"/>
      <c r="L111" s="1"/>
      <c r="M111" s="97"/>
      <c r="N111" s="1"/>
      <c r="O111" s="1"/>
      <c r="P111" s="1"/>
      <c r="Q111" s="1"/>
      <c r="R111" s="1"/>
      <c r="S111" s="1"/>
      <c r="T111" s="1"/>
      <c r="U111" s="1"/>
      <c r="V111" s="1"/>
      <c r="W111" s="1"/>
      <c r="X111" s="1"/>
      <c r="Y111" s="1"/>
      <c r="Z111" s="1"/>
    </row>
    <row r="112" spans="1:26" ht="12.75" customHeight="1">
      <c r="A112" s="1"/>
      <c r="B112" s="98" t="s">
        <v>100</v>
      </c>
      <c r="C112" s="1"/>
      <c r="D112" s="1"/>
      <c r="E112" s="1"/>
      <c r="F112" s="1"/>
      <c r="G112" s="1"/>
      <c r="H112" s="1"/>
      <c r="I112" s="1"/>
      <c r="J112" s="1"/>
      <c r="K112" s="1"/>
      <c r="L112" s="1"/>
      <c r="M112" s="97"/>
      <c r="N112" s="1"/>
      <c r="O112" s="1"/>
      <c r="P112" s="1"/>
      <c r="Q112" s="1"/>
      <c r="R112" s="1"/>
      <c r="S112" s="1"/>
      <c r="T112" s="1"/>
      <c r="U112" s="1"/>
      <c r="V112" s="1"/>
      <c r="W112" s="1"/>
      <c r="X112" s="1"/>
      <c r="Y112" s="1"/>
      <c r="Z112" s="1"/>
    </row>
    <row r="113" spans="1:26" ht="12.75" customHeight="1">
      <c r="A113" s="1"/>
      <c r="B113" s="98" t="s">
        <v>101</v>
      </c>
      <c r="C113" s="1"/>
      <c r="D113" s="1"/>
      <c r="E113" s="1"/>
      <c r="F113" s="1"/>
      <c r="G113" s="1"/>
      <c r="H113" s="1"/>
      <c r="I113" s="1"/>
      <c r="J113" s="1"/>
      <c r="K113" s="1"/>
      <c r="L113" s="1"/>
      <c r="M113" s="97"/>
      <c r="N113" s="1"/>
      <c r="O113" s="1"/>
      <c r="P113" s="1"/>
      <c r="Q113" s="1"/>
      <c r="R113" s="1"/>
      <c r="S113" s="1"/>
      <c r="T113" s="1"/>
      <c r="U113" s="1"/>
      <c r="V113" s="1"/>
      <c r="W113" s="1"/>
      <c r="X113" s="1"/>
      <c r="Y113" s="1"/>
      <c r="Z113" s="1"/>
    </row>
    <row r="114" spans="1:26" ht="12.75" customHeight="1">
      <c r="A114" s="1"/>
      <c r="B114" s="98" t="s">
        <v>102</v>
      </c>
      <c r="C114" s="1"/>
      <c r="D114" s="1"/>
      <c r="E114" s="1"/>
      <c r="F114" s="1"/>
      <c r="G114" s="1"/>
      <c r="H114" s="1"/>
      <c r="I114" s="1"/>
      <c r="J114" s="1"/>
      <c r="K114" s="1"/>
      <c r="L114" s="1"/>
      <c r="M114" s="97"/>
      <c r="N114" s="1"/>
      <c r="O114" s="1"/>
      <c r="P114" s="1"/>
      <c r="Q114" s="1"/>
      <c r="R114" s="1"/>
      <c r="S114" s="1"/>
      <c r="T114" s="1"/>
      <c r="U114" s="1"/>
      <c r="V114" s="1"/>
      <c r="W114" s="1"/>
      <c r="X114" s="1"/>
      <c r="Y114" s="1"/>
      <c r="Z114" s="1"/>
    </row>
    <row r="115" spans="1:26" ht="12.75" customHeight="1">
      <c r="A115" s="1"/>
      <c r="B115" s="100" t="s">
        <v>103</v>
      </c>
      <c r="C115" s="101">
        <v>25</v>
      </c>
      <c r="D115" s="1"/>
      <c r="E115" s="1"/>
      <c r="F115" s="1"/>
      <c r="G115" s="1"/>
      <c r="H115" s="1"/>
      <c r="I115" s="1"/>
      <c r="J115" s="1"/>
      <c r="K115" s="1"/>
      <c r="L115" s="1"/>
      <c r="M115" s="97"/>
      <c r="N115" s="1"/>
      <c r="O115" s="1"/>
      <c r="P115" s="1"/>
      <c r="Q115" s="1"/>
      <c r="R115" s="1"/>
      <c r="S115" s="1"/>
      <c r="T115" s="1"/>
      <c r="U115" s="1"/>
      <c r="V115" s="1"/>
      <c r="W115" s="1"/>
      <c r="X115" s="1"/>
      <c r="Y115" s="1"/>
      <c r="Z115" s="1"/>
    </row>
    <row r="116" spans="1:26" ht="12.75" customHeight="1">
      <c r="A116" s="1"/>
      <c r="B116" s="100"/>
      <c r="C116" s="101"/>
      <c r="D116" s="1"/>
      <c r="E116" s="1"/>
      <c r="F116" s="1"/>
      <c r="G116" s="1"/>
      <c r="H116" s="1"/>
      <c r="I116" s="1"/>
      <c r="J116" s="1"/>
      <c r="K116" s="1"/>
      <c r="L116" s="1"/>
      <c r="M116" s="97"/>
      <c r="N116" s="1"/>
      <c r="O116" s="1"/>
      <c r="P116" s="1"/>
      <c r="Q116" s="1"/>
      <c r="R116" s="1"/>
      <c r="S116" s="1"/>
      <c r="T116" s="1"/>
      <c r="U116" s="1"/>
      <c r="V116" s="1"/>
      <c r="W116" s="1"/>
      <c r="X116" s="1"/>
      <c r="Y116" s="1"/>
      <c r="Z116" s="1"/>
    </row>
    <row r="117" spans="1:26" ht="12.75" customHeight="1">
      <c r="A117" s="1"/>
      <c r="B117" s="98" t="s">
        <v>104</v>
      </c>
      <c r="C117" s="1"/>
      <c r="D117" s="1"/>
      <c r="E117" s="1"/>
      <c r="F117" s="1"/>
      <c r="G117" s="1"/>
      <c r="H117" s="1"/>
      <c r="I117" s="1"/>
      <c r="J117" s="1"/>
      <c r="K117" s="1"/>
      <c r="L117" s="1"/>
      <c r="M117" s="97"/>
      <c r="N117" s="1"/>
      <c r="O117" s="1"/>
      <c r="P117" s="1"/>
      <c r="Q117" s="1"/>
      <c r="R117" s="1"/>
      <c r="S117" s="1"/>
      <c r="T117" s="1"/>
      <c r="U117" s="1"/>
      <c r="V117" s="1"/>
      <c r="W117" s="1"/>
      <c r="X117" s="1"/>
      <c r="Y117" s="1"/>
      <c r="Z117" s="1"/>
    </row>
    <row r="118" spans="1:26" ht="12.75" customHeight="1">
      <c r="A118" s="1"/>
      <c r="B118" s="98" t="s">
        <v>105</v>
      </c>
      <c r="C118" s="1"/>
      <c r="D118" s="1"/>
      <c r="E118" s="1"/>
      <c r="F118" s="1"/>
      <c r="G118" s="1"/>
      <c r="H118" s="1"/>
      <c r="I118" s="1"/>
      <c r="J118" s="1"/>
      <c r="K118" s="1"/>
      <c r="L118" s="1"/>
      <c r="M118" s="97"/>
      <c r="N118" s="1"/>
      <c r="O118" s="1"/>
      <c r="P118" s="1"/>
      <c r="Q118" s="1"/>
      <c r="R118" s="1"/>
      <c r="S118" s="1"/>
      <c r="T118" s="1"/>
      <c r="U118" s="1"/>
      <c r="V118" s="1"/>
      <c r="W118" s="1"/>
      <c r="X118" s="1"/>
      <c r="Y118" s="1"/>
      <c r="Z118" s="1"/>
    </row>
    <row r="119" spans="1:26" ht="12.75" customHeight="1">
      <c r="A119" s="1"/>
      <c r="B119" s="98" t="s">
        <v>106</v>
      </c>
      <c r="C119" s="1"/>
      <c r="D119" s="1"/>
      <c r="E119" s="1"/>
      <c r="F119" s="1"/>
      <c r="G119" s="1"/>
      <c r="H119" s="1"/>
      <c r="I119" s="1"/>
      <c r="J119" s="102">
        <f>(0.8*C115*11*24) + (0.2*C115*30*24)</f>
        <v>8880</v>
      </c>
      <c r="K119" s="1"/>
      <c r="L119" s="1"/>
      <c r="M119" s="97"/>
      <c r="N119" s="1"/>
      <c r="O119" s="1"/>
      <c r="P119" s="1"/>
      <c r="Q119" s="1"/>
      <c r="R119" s="1"/>
      <c r="S119" s="1"/>
      <c r="T119" s="1"/>
      <c r="U119" s="1"/>
      <c r="V119" s="1"/>
      <c r="W119" s="1"/>
      <c r="X119" s="1"/>
      <c r="Y119" s="1"/>
      <c r="Z119" s="1"/>
    </row>
    <row r="120" spans="1:26" ht="12.75" customHeight="1">
      <c r="A120" s="1"/>
      <c r="B120" s="99" t="s">
        <v>107</v>
      </c>
      <c r="C120" s="55"/>
      <c r="D120" s="1"/>
      <c r="E120" s="102">
        <f>(0.8*C115*11*24) + (0.2*C115*30*24)</f>
        <v>8880</v>
      </c>
      <c r="F120" s="1"/>
      <c r="G120" s="1"/>
      <c r="H120" s="1"/>
      <c r="I120" s="1"/>
      <c r="J120" s="1"/>
      <c r="K120" s="1"/>
      <c r="L120" s="1"/>
      <c r="M120" s="97"/>
      <c r="N120" s="1"/>
      <c r="O120" s="1"/>
      <c r="P120" s="1"/>
      <c r="Q120" s="1"/>
      <c r="R120" s="1"/>
      <c r="S120" s="1"/>
      <c r="T120" s="1"/>
      <c r="U120" s="1"/>
      <c r="V120" s="1"/>
      <c r="W120" s="1"/>
      <c r="X120" s="1"/>
      <c r="Y120" s="1"/>
      <c r="Z120" s="1"/>
    </row>
    <row r="121" spans="1:26" ht="12.75" customHeight="1">
      <c r="A121" s="1"/>
      <c r="B121" s="103"/>
      <c r="C121" s="104"/>
      <c r="D121" s="105"/>
      <c r="E121" s="106"/>
      <c r="F121" s="106"/>
      <c r="G121" s="106"/>
      <c r="H121" s="106"/>
      <c r="I121" s="106"/>
      <c r="J121" s="106"/>
      <c r="K121" s="106"/>
      <c r="L121" s="106"/>
      <c r="M121" s="107"/>
      <c r="N121" s="1"/>
      <c r="O121" s="1"/>
      <c r="P121" s="1"/>
      <c r="Q121" s="1"/>
      <c r="R121" s="1"/>
      <c r="S121" s="1"/>
      <c r="T121" s="1"/>
      <c r="U121" s="1"/>
      <c r="V121" s="1"/>
      <c r="W121" s="1"/>
      <c r="X121" s="1"/>
      <c r="Y121" s="1"/>
      <c r="Z121" s="1"/>
    </row>
    <row r="122" spans="1:26" ht="12.75" customHeight="1">
      <c r="A122" s="1"/>
      <c r="B122" s="1"/>
      <c r="C122" s="55"/>
      <c r="D122" s="55"/>
      <c r="E122" s="108"/>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8.5" customHeight="1">
      <c r="A124" s="1"/>
      <c r="B124" s="204" t="s">
        <v>108</v>
      </c>
      <c r="C124" s="189"/>
      <c r="D124" s="189"/>
      <c r="E124" s="189"/>
      <c r="F124" s="189"/>
      <c r="G124" s="189"/>
      <c r="H124" s="189"/>
      <c r="I124" s="189"/>
      <c r="J124" s="189"/>
      <c r="K124" s="189"/>
      <c r="L124" s="189"/>
      <c r="M124" s="190"/>
      <c r="N124" s="1"/>
      <c r="O124" s="1"/>
      <c r="P124" s="1"/>
      <c r="Q124" s="1"/>
      <c r="R124" s="1"/>
      <c r="S124" s="1"/>
      <c r="T124" s="1"/>
      <c r="U124" s="1"/>
      <c r="V124" s="1"/>
      <c r="W124" s="1"/>
      <c r="X124" s="1"/>
      <c r="Y124" s="1"/>
      <c r="Z124" s="1"/>
    </row>
    <row r="125" spans="1:26" ht="12.75" customHeight="1">
      <c r="A125" s="1"/>
      <c r="B125" s="98"/>
      <c r="C125" s="96"/>
      <c r="D125" s="1"/>
      <c r="E125" s="1"/>
      <c r="F125" s="1"/>
      <c r="G125" s="1"/>
      <c r="H125" s="1"/>
      <c r="I125" s="1"/>
      <c r="J125" s="1"/>
      <c r="K125" s="1"/>
      <c r="L125" s="1"/>
      <c r="M125" s="97"/>
      <c r="N125" s="1"/>
      <c r="O125" s="1"/>
      <c r="P125" s="1"/>
      <c r="Q125" s="1"/>
      <c r="R125" s="1"/>
      <c r="S125" s="1"/>
      <c r="T125" s="1"/>
      <c r="U125" s="1"/>
      <c r="V125" s="1"/>
      <c r="W125" s="1"/>
      <c r="X125" s="1"/>
      <c r="Y125" s="1"/>
      <c r="Z125" s="1"/>
    </row>
    <row r="126" spans="1:26" ht="12.75" customHeight="1">
      <c r="A126" s="1"/>
      <c r="B126" s="98" t="s">
        <v>109</v>
      </c>
      <c r="C126" s="96"/>
      <c r="D126" s="1"/>
      <c r="E126" s="1"/>
      <c r="F126" s="1"/>
      <c r="G126" s="1"/>
      <c r="H126" s="1"/>
      <c r="I126" s="1"/>
      <c r="J126" s="1"/>
      <c r="K126" s="1"/>
      <c r="L126" s="1"/>
      <c r="M126" s="97"/>
      <c r="N126" s="1"/>
      <c r="O126" s="1"/>
      <c r="P126" s="1"/>
      <c r="Q126" s="1"/>
      <c r="R126" s="1"/>
      <c r="S126" s="1"/>
      <c r="T126" s="1"/>
      <c r="U126" s="1"/>
      <c r="V126" s="1"/>
      <c r="W126" s="1"/>
      <c r="X126" s="1"/>
      <c r="Y126" s="1"/>
      <c r="Z126" s="1"/>
    </row>
    <row r="127" spans="1:26" ht="12.75" customHeight="1">
      <c r="A127" s="1"/>
      <c r="B127" s="98" t="s">
        <v>110</v>
      </c>
      <c r="C127" s="96"/>
      <c r="D127" s="1"/>
      <c r="E127" s="1"/>
      <c r="F127" s="1"/>
      <c r="G127" s="1"/>
      <c r="H127" s="1"/>
      <c r="I127" s="1"/>
      <c r="J127" s="1"/>
      <c r="K127" s="1"/>
      <c r="L127" s="1"/>
      <c r="M127" s="97"/>
      <c r="N127" s="1"/>
      <c r="O127" s="1"/>
      <c r="P127" s="1"/>
      <c r="Q127" s="1"/>
      <c r="R127" s="1"/>
      <c r="S127" s="1"/>
      <c r="T127" s="1"/>
      <c r="U127" s="1"/>
      <c r="V127" s="1"/>
      <c r="W127" s="1"/>
      <c r="X127" s="1"/>
      <c r="Y127" s="1"/>
      <c r="Z127" s="1"/>
    </row>
    <row r="128" spans="1:26" ht="12.75" customHeight="1">
      <c r="A128" s="1"/>
      <c r="B128" s="109"/>
      <c r="C128" s="96"/>
      <c r="D128" s="1"/>
      <c r="E128" s="1"/>
      <c r="F128" s="1"/>
      <c r="G128" s="1"/>
      <c r="H128" s="1"/>
      <c r="I128" s="1"/>
      <c r="J128" s="1"/>
      <c r="K128" s="1"/>
      <c r="L128" s="1"/>
      <c r="M128" s="97"/>
      <c r="N128" s="1"/>
      <c r="O128" s="1"/>
      <c r="P128" s="1"/>
      <c r="Q128" s="1"/>
      <c r="R128" s="1"/>
      <c r="S128" s="1"/>
      <c r="T128" s="1"/>
      <c r="U128" s="1"/>
      <c r="V128" s="1"/>
      <c r="W128" s="1"/>
      <c r="X128" s="1"/>
      <c r="Y128" s="1"/>
      <c r="Z128" s="1"/>
    </row>
    <row r="129" spans="1:26" ht="12.75" customHeight="1">
      <c r="A129" s="1"/>
      <c r="B129" s="99" t="s">
        <v>111</v>
      </c>
      <c r="C129" s="96"/>
      <c r="D129" s="1"/>
      <c r="E129" s="1"/>
      <c r="F129" s="1"/>
      <c r="G129" s="1"/>
      <c r="H129" s="1"/>
      <c r="I129" s="1"/>
      <c r="J129" s="1"/>
      <c r="K129" s="1"/>
      <c r="L129" s="1"/>
      <c r="M129" s="97"/>
      <c r="N129" s="1"/>
      <c r="O129" s="1"/>
      <c r="P129" s="1"/>
      <c r="Q129" s="1"/>
      <c r="R129" s="1"/>
      <c r="S129" s="1"/>
      <c r="T129" s="1"/>
      <c r="U129" s="1"/>
      <c r="V129" s="1"/>
      <c r="W129" s="1"/>
      <c r="X129" s="1"/>
      <c r="Y129" s="1"/>
      <c r="Z129" s="1"/>
    </row>
    <row r="130" spans="1:26" ht="12.75" customHeight="1">
      <c r="A130" s="1"/>
      <c r="B130" s="98" t="s">
        <v>112</v>
      </c>
      <c r="C130" s="1"/>
      <c r="D130" s="1"/>
      <c r="E130" s="1"/>
      <c r="F130" s="1"/>
      <c r="G130" s="1"/>
      <c r="H130" s="1"/>
      <c r="I130" s="1"/>
      <c r="J130" s="1"/>
      <c r="K130" s="1"/>
      <c r="L130" s="1"/>
      <c r="M130" s="97"/>
      <c r="N130" s="1"/>
      <c r="O130" s="1"/>
      <c r="P130" s="1"/>
      <c r="Q130" s="1"/>
      <c r="R130" s="1"/>
      <c r="S130" s="1"/>
      <c r="T130" s="1"/>
      <c r="U130" s="1"/>
      <c r="V130" s="1"/>
      <c r="W130" s="1"/>
      <c r="X130" s="1"/>
      <c r="Y130" s="1"/>
      <c r="Z130" s="1"/>
    </row>
    <row r="131" spans="1:26" ht="12.75" customHeight="1">
      <c r="A131" s="1"/>
      <c r="B131" s="98" t="s">
        <v>113</v>
      </c>
      <c r="C131" s="1"/>
      <c r="D131" s="1"/>
      <c r="E131" s="1"/>
      <c r="F131" s="1"/>
      <c r="G131" s="1"/>
      <c r="H131" s="1"/>
      <c r="I131" s="1"/>
      <c r="J131" s="1"/>
      <c r="K131" s="1"/>
      <c r="L131" s="1"/>
      <c r="M131" s="97"/>
      <c r="N131" s="1"/>
      <c r="O131" s="1"/>
      <c r="P131" s="1"/>
      <c r="Q131" s="1"/>
      <c r="R131" s="1"/>
      <c r="S131" s="1"/>
      <c r="T131" s="1"/>
      <c r="U131" s="1"/>
      <c r="V131" s="1"/>
      <c r="W131" s="1"/>
      <c r="X131" s="1"/>
      <c r="Y131" s="1"/>
      <c r="Z131" s="1"/>
    </row>
    <row r="132" spans="1:26" ht="12.75" customHeight="1">
      <c r="A132" s="1"/>
      <c r="B132" s="98" t="s">
        <v>114</v>
      </c>
      <c r="C132" s="1"/>
      <c r="D132" s="1"/>
      <c r="E132" s="1"/>
      <c r="F132" s="1"/>
      <c r="G132" s="1"/>
      <c r="H132" s="1"/>
      <c r="I132" s="1"/>
      <c r="J132" s="1"/>
      <c r="K132" s="1"/>
      <c r="L132" s="1"/>
      <c r="M132" s="97"/>
      <c r="N132" s="1"/>
      <c r="O132" s="1"/>
      <c r="P132" s="1"/>
      <c r="Q132" s="1"/>
      <c r="R132" s="1"/>
      <c r="S132" s="1"/>
      <c r="T132" s="1"/>
      <c r="U132" s="1"/>
      <c r="V132" s="1"/>
      <c r="W132" s="1"/>
      <c r="X132" s="1"/>
      <c r="Y132" s="1"/>
      <c r="Z132" s="1"/>
    </row>
    <row r="133" spans="1:26" ht="12.75" customHeight="1">
      <c r="A133" s="1"/>
      <c r="B133" s="98" t="s">
        <v>115</v>
      </c>
      <c r="C133" s="1"/>
      <c r="D133" s="1"/>
      <c r="E133" s="1"/>
      <c r="F133" s="1"/>
      <c r="G133" s="1"/>
      <c r="H133" s="1"/>
      <c r="I133" s="1"/>
      <c r="J133" s="1"/>
      <c r="K133" s="1"/>
      <c r="L133" s="1"/>
      <c r="M133" s="97"/>
      <c r="N133" s="1"/>
      <c r="O133" s="1"/>
      <c r="P133" s="1"/>
      <c r="Q133" s="1"/>
      <c r="R133" s="1"/>
      <c r="S133" s="1"/>
      <c r="T133" s="1"/>
      <c r="U133" s="1"/>
      <c r="V133" s="1"/>
      <c r="W133" s="1"/>
      <c r="X133" s="1"/>
      <c r="Y133" s="1"/>
      <c r="Z133" s="1"/>
    </row>
    <row r="134" spans="1:26" ht="12.75" customHeight="1">
      <c r="A134" s="1"/>
      <c r="B134" s="98" t="s">
        <v>116</v>
      </c>
      <c r="C134" s="1"/>
      <c r="D134" s="1"/>
      <c r="E134" s="1"/>
      <c r="F134" s="1"/>
      <c r="G134" s="1"/>
      <c r="H134" s="1"/>
      <c r="I134" s="1"/>
      <c r="J134" s="1"/>
      <c r="K134" s="1"/>
      <c r="L134" s="1"/>
      <c r="M134" s="97"/>
      <c r="N134" s="1"/>
      <c r="O134" s="1"/>
      <c r="P134" s="1"/>
      <c r="Q134" s="1"/>
      <c r="R134" s="1"/>
      <c r="S134" s="1"/>
      <c r="T134" s="1"/>
      <c r="U134" s="1"/>
      <c r="V134" s="1"/>
      <c r="W134" s="1"/>
      <c r="X134" s="1"/>
      <c r="Y134" s="1"/>
      <c r="Z134" s="1"/>
    </row>
    <row r="135" spans="1:26" ht="12.75" customHeight="1">
      <c r="A135" s="1"/>
      <c r="B135" s="98" t="s">
        <v>117</v>
      </c>
      <c r="C135" s="1"/>
      <c r="D135" s="1"/>
      <c r="E135" s="1"/>
      <c r="F135" s="1"/>
      <c r="G135" s="1"/>
      <c r="H135" s="1"/>
      <c r="I135" s="1"/>
      <c r="J135" s="1"/>
      <c r="K135" s="1"/>
      <c r="L135" s="1"/>
      <c r="M135" s="97"/>
      <c r="N135" s="1"/>
      <c r="O135" s="1"/>
      <c r="P135" s="1"/>
      <c r="Q135" s="1"/>
      <c r="R135" s="1"/>
      <c r="S135" s="1"/>
      <c r="T135" s="1"/>
      <c r="U135" s="1"/>
      <c r="V135" s="1"/>
      <c r="W135" s="1"/>
      <c r="X135" s="1"/>
      <c r="Y135" s="1"/>
      <c r="Z135" s="1"/>
    </row>
    <row r="136" spans="1:26" ht="12.75" customHeight="1">
      <c r="A136" s="1"/>
      <c r="B136" s="110"/>
      <c r="C136" s="106"/>
      <c r="D136" s="106"/>
      <c r="E136" s="106"/>
      <c r="F136" s="106"/>
      <c r="G136" s="106"/>
      <c r="H136" s="106"/>
      <c r="I136" s="106"/>
      <c r="J136" s="106"/>
      <c r="K136" s="106"/>
      <c r="L136" s="106"/>
      <c r="M136" s="107"/>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9.25" customHeight="1">
      <c r="A139" s="1"/>
      <c r="B139" s="204" t="s">
        <v>118</v>
      </c>
      <c r="C139" s="189"/>
      <c r="D139" s="189"/>
      <c r="E139" s="189"/>
      <c r="F139" s="189"/>
      <c r="G139" s="189"/>
      <c r="H139" s="189"/>
      <c r="I139" s="189"/>
      <c r="J139" s="189"/>
      <c r="K139" s="189"/>
      <c r="L139" s="189"/>
      <c r="M139" s="190"/>
      <c r="N139" s="1"/>
      <c r="O139" s="1"/>
      <c r="P139" s="1"/>
      <c r="Q139" s="1"/>
      <c r="R139" s="1"/>
      <c r="S139" s="1"/>
      <c r="T139" s="1"/>
      <c r="U139" s="1"/>
      <c r="V139" s="1"/>
      <c r="W139" s="1"/>
      <c r="X139" s="1"/>
      <c r="Y139" s="1"/>
      <c r="Z139" s="1"/>
    </row>
    <row r="140" spans="1:26" ht="12.75" customHeight="1">
      <c r="A140" s="1"/>
      <c r="B140" s="98"/>
      <c r="C140" s="96"/>
      <c r="D140" s="111"/>
      <c r="E140" s="1"/>
      <c r="F140" s="1"/>
      <c r="G140" s="1"/>
      <c r="H140" s="1"/>
      <c r="I140" s="1"/>
      <c r="J140" s="1"/>
      <c r="K140" s="1"/>
      <c r="L140" s="1"/>
      <c r="M140" s="97"/>
      <c r="N140" s="1"/>
      <c r="O140" s="1"/>
      <c r="P140" s="1"/>
      <c r="Q140" s="1"/>
      <c r="R140" s="1"/>
      <c r="S140" s="1"/>
      <c r="T140" s="1"/>
      <c r="U140" s="1"/>
      <c r="V140" s="1"/>
      <c r="W140" s="1"/>
      <c r="X140" s="1"/>
      <c r="Y140" s="1"/>
      <c r="Z140" s="1"/>
    </row>
    <row r="141" spans="1:26" ht="12.75" customHeight="1">
      <c r="A141" s="1"/>
      <c r="B141" s="99" t="s">
        <v>119</v>
      </c>
      <c r="C141" s="112"/>
      <c r="D141" s="1"/>
      <c r="E141" s="1"/>
      <c r="F141" s="1"/>
      <c r="G141" s="1"/>
      <c r="H141" s="1"/>
      <c r="I141" s="1"/>
      <c r="J141" s="1"/>
      <c r="K141" s="1"/>
      <c r="L141" s="1"/>
      <c r="M141" s="97"/>
      <c r="N141" s="1"/>
      <c r="O141" s="1"/>
      <c r="P141" s="1"/>
      <c r="Q141" s="1"/>
      <c r="R141" s="1"/>
      <c r="S141" s="1"/>
      <c r="T141" s="1"/>
      <c r="U141" s="1"/>
      <c r="V141" s="1"/>
      <c r="W141" s="1"/>
      <c r="X141" s="1"/>
      <c r="Y141" s="1"/>
      <c r="Z141" s="1"/>
    </row>
    <row r="142" spans="1:26" ht="12.75" customHeight="1">
      <c r="A142" s="1"/>
      <c r="B142" s="98" t="s">
        <v>120</v>
      </c>
      <c r="C142" s="1"/>
      <c r="D142" s="1"/>
      <c r="E142" s="1"/>
      <c r="F142" s="1"/>
      <c r="G142" s="1"/>
      <c r="H142" s="1"/>
      <c r="I142" s="1"/>
      <c r="J142" s="1"/>
      <c r="K142" s="1"/>
      <c r="L142" s="1"/>
      <c r="M142" s="97"/>
      <c r="N142" s="1"/>
      <c r="O142" s="1"/>
      <c r="P142" s="1"/>
      <c r="Q142" s="1"/>
      <c r="R142" s="1"/>
      <c r="S142" s="1"/>
      <c r="T142" s="1"/>
      <c r="U142" s="1"/>
      <c r="V142" s="1"/>
      <c r="W142" s="1"/>
      <c r="X142" s="1"/>
      <c r="Y142" s="1"/>
      <c r="Z142" s="1"/>
    </row>
    <row r="143" spans="1:26" ht="12.75" customHeight="1">
      <c r="A143" s="1"/>
      <c r="B143" s="98" t="s">
        <v>121</v>
      </c>
      <c r="C143" s="1"/>
      <c r="D143" s="1"/>
      <c r="E143" s="1"/>
      <c r="F143" s="1"/>
      <c r="G143" s="1"/>
      <c r="H143" s="1"/>
      <c r="I143" s="1"/>
      <c r="J143" s="1"/>
      <c r="K143" s="1"/>
      <c r="L143" s="1"/>
      <c r="M143" s="97"/>
      <c r="N143" s="1"/>
      <c r="O143" s="1"/>
      <c r="P143" s="1"/>
      <c r="Q143" s="1"/>
      <c r="R143" s="1"/>
      <c r="S143" s="1"/>
      <c r="T143" s="1"/>
      <c r="U143" s="1"/>
      <c r="V143" s="1"/>
      <c r="W143" s="1"/>
      <c r="X143" s="1"/>
      <c r="Y143" s="1"/>
      <c r="Z143" s="1"/>
    </row>
    <row r="144" spans="1:26" ht="12.75" customHeight="1">
      <c r="A144" s="1"/>
      <c r="B144" s="98" t="s">
        <v>122</v>
      </c>
      <c r="C144" s="1"/>
      <c r="D144" s="1"/>
      <c r="E144" s="1"/>
      <c r="F144" s="1"/>
      <c r="G144" s="1"/>
      <c r="H144" s="1"/>
      <c r="I144" s="1"/>
      <c r="J144" s="1"/>
      <c r="K144" s="1"/>
      <c r="L144" s="1"/>
      <c r="M144" s="97"/>
      <c r="N144" s="1"/>
      <c r="O144" s="1"/>
      <c r="P144" s="1"/>
      <c r="Q144" s="1"/>
      <c r="R144" s="1"/>
      <c r="S144" s="1"/>
      <c r="T144" s="1"/>
      <c r="U144" s="1"/>
      <c r="V144" s="1"/>
      <c r="W144" s="1"/>
      <c r="X144" s="1"/>
      <c r="Y144" s="1"/>
      <c r="Z144" s="1"/>
    </row>
    <row r="145" spans="1:26" ht="12.75" customHeight="1">
      <c r="A145" s="1"/>
      <c r="B145" s="98"/>
      <c r="C145" s="1"/>
      <c r="D145" s="1"/>
      <c r="E145" s="1"/>
      <c r="F145" s="1"/>
      <c r="G145" s="1"/>
      <c r="H145" s="1"/>
      <c r="I145" s="1"/>
      <c r="J145" s="1"/>
      <c r="K145" s="1"/>
      <c r="L145" s="1"/>
      <c r="M145" s="97"/>
      <c r="N145" s="1"/>
      <c r="O145" s="1"/>
      <c r="P145" s="1"/>
      <c r="Q145" s="1"/>
      <c r="R145" s="1"/>
      <c r="S145" s="1"/>
      <c r="T145" s="1"/>
      <c r="U145" s="1"/>
      <c r="V145" s="1"/>
      <c r="W145" s="1"/>
      <c r="X145" s="1"/>
      <c r="Y145" s="1"/>
      <c r="Z145" s="1"/>
    </row>
    <row r="146" spans="1:26" ht="12.75" customHeight="1">
      <c r="A146" s="1"/>
      <c r="B146" s="98" t="s">
        <v>123</v>
      </c>
      <c r="C146" s="1"/>
      <c r="D146" s="1"/>
      <c r="E146" s="1"/>
      <c r="F146" s="1"/>
      <c r="G146" s="1"/>
      <c r="H146" s="1"/>
      <c r="I146" s="1"/>
      <c r="J146" s="1"/>
      <c r="K146" s="1"/>
      <c r="L146" s="1"/>
      <c r="M146" s="97"/>
      <c r="N146" s="1"/>
      <c r="O146" s="1"/>
      <c r="P146" s="1"/>
      <c r="Q146" s="1"/>
      <c r="R146" s="1"/>
      <c r="S146" s="1"/>
      <c r="T146" s="1"/>
      <c r="U146" s="1"/>
      <c r="V146" s="1"/>
      <c r="W146" s="1"/>
      <c r="X146" s="1"/>
      <c r="Y146" s="1"/>
      <c r="Z146" s="1"/>
    </row>
    <row r="147" spans="1:26" ht="12.75" customHeight="1">
      <c r="A147" s="1"/>
      <c r="B147" s="98" t="s">
        <v>124</v>
      </c>
      <c r="C147" s="1"/>
      <c r="D147" s="1"/>
      <c r="E147" s="1"/>
      <c r="F147" s="1"/>
      <c r="G147" s="1"/>
      <c r="H147" s="1"/>
      <c r="I147" s="1"/>
      <c r="J147" s="1"/>
      <c r="K147" s="1"/>
      <c r="L147" s="1"/>
      <c r="M147" s="97"/>
      <c r="N147" s="1"/>
      <c r="O147" s="1"/>
      <c r="P147" s="1"/>
      <c r="Q147" s="1"/>
      <c r="R147" s="1"/>
      <c r="S147" s="1"/>
      <c r="T147" s="1"/>
      <c r="U147" s="1"/>
      <c r="V147" s="1"/>
      <c r="W147" s="1"/>
      <c r="X147" s="1"/>
      <c r="Y147" s="1"/>
      <c r="Z147" s="1"/>
    </row>
    <row r="148" spans="1:26" ht="12.75" customHeight="1">
      <c r="A148" s="1"/>
      <c r="B148" s="98" t="s">
        <v>125</v>
      </c>
      <c r="C148" s="113">
        <v>25</v>
      </c>
      <c r="D148" s="1"/>
      <c r="E148" s="1"/>
      <c r="F148" s="1"/>
      <c r="G148" s="1"/>
      <c r="H148" s="1"/>
      <c r="I148" s="1"/>
      <c r="J148" s="1"/>
      <c r="K148" s="1"/>
      <c r="L148" s="1"/>
      <c r="M148" s="97"/>
      <c r="N148" s="1"/>
      <c r="O148" s="1"/>
      <c r="P148" s="1"/>
      <c r="Q148" s="1"/>
      <c r="R148" s="1"/>
      <c r="S148" s="1"/>
      <c r="T148" s="1"/>
      <c r="U148" s="1"/>
      <c r="V148" s="1"/>
      <c r="W148" s="1"/>
      <c r="X148" s="1"/>
      <c r="Y148" s="1"/>
      <c r="Z148" s="1"/>
    </row>
    <row r="149" spans="1:26" ht="12.75" customHeight="1">
      <c r="A149" s="1"/>
      <c r="B149" s="98" t="s">
        <v>126</v>
      </c>
      <c r="C149" s="113">
        <v>202</v>
      </c>
      <c r="D149" s="1"/>
      <c r="E149" s="1"/>
      <c r="F149" s="1"/>
      <c r="G149" s="1"/>
      <c r="H149" s="1"/>
      <c r="I149" s="1"/>
      <c r="J149" s="1"/>
      <c r="K149" s="1"/>
      <c r="L149" s="1"/>
      <c r="M149" s="97"/>
      <c r="N149" s="1"/>
      <c r="O149" s="1"/>
      <c r="P149" s="1"/>
      <c r="Q149" s="1"/>
      <c r="R149" s="1"/>
      <c r="S149" s="1"/>
      <c r="T149" s="1"/>
      <c r="U149" s="1"/>
      <c r="V149" s="1"/>
      <c r="W149" s="1"/>
      <c r="X149" s="1"/>
      <c r="Y149" s="1"/>
      <c r="Z149" s="1"/>
    </row>
    <row r="150" spans="1:26" ht="12.75" customHeight="1">
      <c r="A150" s="1"/>
      <c r="B150" s="98" t="s">
        <v>127</v>
      </c>
      <c r="C150" s="113">
        <v>1000</v>
      </c>
      <c r="D150" s="1"/>
      <c r="E150" s="1"/>
      <c r="F150" s="1"/>
      <c r="G150" s="1"/>
      <c r="H150" s="1"/>
      <c r="I150" s="1"/>
      <c r="J150" s="1"/>
      <c r="K150" s="1"/>
      <c r="L150" s="1"/>
      <c r="M150" s="97"/>
      <c r="N150" s="1"/>
      <c r="O150" s="1"/>
      <c r="P150" s="1"/>
      <c r="Q150" s="1"/>
      <c r="R150" s="1"/>
      <c r="S150" s="1"/>
      <c r="T150" s="1"/>
      <c r="U150" s="1"/>
      <c r="V150" s="1"/>
      <c r="W150" s="1"/>
      <c r="X150" s="1"/>
      <c r="Y150" s="1"/>
      <c r="Z150" s="1"/>
    </row>
    <row r="151" spans="1:26" ht="12.75" customHeight="1">
      <c r="A151" s="1"/>
      <c r="B151" s="98"/>
      <c r="C151" s="1"/>
      <c r="D151" s="1"/>
      <c r="E151" s="1"/>
      <c r="F151" s="1"/>
      <c r="G151" s="1"/>
      <c r="H151" s="1"/>
      <c r="I151" s="1"/>
      <c r="J151" s="1"/>
      <c r="K151" s="1"/>
      <c r="L151" s="1"/>
      <c r="M151" s="97"/>
      <c r="N151" s="1"/>
      <c r="O151" s="1"/>
      <c r="P151" s="1"/>
      <c r="Q151" s="1"/>
      <c r="R151" s="1"/>
      <c r="S151" s="1"/>
      <c r="T151" s="1"/>
      <c r="U151" s="1"/>
      <c r="V151" s="1"/>
      <c r="W151" s="1"/>
      <c r="X151" s="1"/>
      <c r="Y151" s="1"/>
      <c r="Z151" s="1"/>
    </row>
    <row r="152" spans="1:26" ht="12.75" customHeight="1">
      <c r="A152" s="1"/>
      <c r="B152" s="98" t="s">
        <v>128</v>
      </c>
      <c r="C152" s="1"/>
      <c r="D152" s="113">
        <f>(15*40*25)+(85*8*25)</f>
        <v>32000</v>
      </c>
      <c r="E152" s="1"/>
      <c r="F152" s="1"/>
      <c r="G152" s="1"/>
      <c r="H152" s="1"/>
      <c r="I152" s="1"/>
      <c r="J152" s="1"/>
      <c r="K152" s="1"/>
      <c r="L152" s="1"/>
      <c r="M152" s="97"/>
      <c r="N152" s="1"/>
      <c r="O152" s="1"/>
      <c r="P152" s="1"/>
      <c r="Q152" s="1"/>
      <c r="R152" s="1"/>
      <c r="S152" s="1"/>
      <c r="T152" s="1"/>
      <c r="U152" s="1"/>
      <c r="V152" s="1"/>
      <c r="W152" s="1"/>
      <c r="X152" s="1"/>
      <c r="Y152" s="1"/>
      <c r="Z152" s="1"/>
    </row>
    <row r="153" spans="1:26" ht="12.75" customHeight="1">
      <c r="A153" s="1"/>
      <c r="B153" s="114" t="s">
        <v>129</v>
      </c>
      <c r="C153" s="115"/>
      <c r="D153" s="116">
        <f>25*100</f>
        <v>2500</v>
      </c>
      <c r="E153" s="1"/>
      <c r="F153" s="1"/>
      <c r="G153" s="1"/>
      <c r="H153" s="1"/>
      <c r="I153" s="1"/>
      <c r="J153" s="1"/>
      <c r="K153" s="1"/>
      <c r="L153" s="1"/>
      <c r="M153" s="97"/>
      <c r="N153" s="1"/>
      <c r="O153" s="1"/>
      <c r="P153" s="1"/>
      <c r="Q153" s="1"/>
      <c r="R153" s="1"/>
      <c r="S153" s="1"/>
      <c r="T153" s="1"/>
      <c r="U153" s="1"/>
      <c r="V153" s="1"/>
      <c r="W153" s="1"/>
      <c r="X153" s="1"/>
      <c r="Y153" s="1"/>
      <c r="Z153" s="1"/>
    </row>
    <row r="154" spans="1:26" ht="12.75" customHeight="1">
      <c r="A154" s="1"/>
      <c r="B154" s="99" t="s">
        <v>130</v>
      </c>
      <c r="C154" s="55"/>
      <c r="D154" s="117">
        <f>D152-D153</f>
        <v>29500</v>
      </c>
      <c r="E154" s="1"/>
      <c r="F154" s="1"/>
      <c r="G154" s="1"/>
      <c r="H154" s="1"/>
      <c r="I154" s="1"/>
      <c r="J154" s="1"/>
      <c r="K154" s="1"/>
      <c r="L154" s="1"/>
      <c r="M154" s="97"/>
      <c r="N154" s="1"/>
      <c r="O154" s="1"/>
      <c r="P154" s="1"/>
      <c r="Q154" s="1"/>
      <c r="R154" s="1"/>
      <c r="S154" s="1"/>
      <c r="T154" s="1"/>
      <c r="U154" s="1"/>
      <c r="V154" s="1"/>
      <c r="W154" s="1"/>
      <c r="X154" s="1"/>
      <c r="Y154" s="1"/>
      <c r="Z154" s="1"/>
    </row>
    <row r="155" spans="1:26" ht="12.75" customHeight="1">
      <c r="A155" s="1"/>
      <c r="B155" s="98"/>
      <c r="C155" s="1"/>
      <c r="D155" s="1"/>
      <c r="E155" s="1"/>
      <c r="F155" s="1"/>
      <c r="G155" s="1"/>
      <c r="H155" s="1"/>
      <c r="I155" s="1"/>
      <c r="J155" s="1"/>
      <c r="K155" s="1"/>
      <c r="L155" s="1"/>
      <c r="M155" s="97"/>
      <c r="N155" s="1"/>
      <c r="O155" s="1"/>
      <c r="P155" s="1"/>
      <c r="Q155" s="1"/>
      <c r="R155" s="1"/>
      <c r="S155" s="1"/>
      <c r="T155" s="1"/>
      <c r="U155" s="1"/>
      <c r="V155" s="1"/>
      <c r="W155" s="1"/>
      <c r="X155" s="1"/>
      <c r="Y155" s="1"/>
      <c r="Z155" s="1"/>
    </row>
    <row r="156" spans="1:26" ht="12.75" customHeight="1">
      <c r="A156" s="1"/>
      <c r="B156" s="98"/>
      <c r="C156" s="1"/>
      <c r="D156" s="1"/>
      <c r="E156" s="1"/>
      <c r="F156" s="1"/>
      <c r="G156" s="1"/>
      <c r="H156" s="1"/>
      <c r="I156" s="1"/>
      <c r="J156" s="1"/>
      <c r="K156" s="1"/>
      <c r="L156" s="1"/>
      <c r="M156" s="97"/>
      <c r="N156" s="1"/>
      <c r="O156" s="1"/>
      <c r="P156" s="1"/>
      <c r="Q156" s="1"/>
      <c r="R156" s="1"/>
      <c r="S156" s="1"/>
      <c r="T156" s="1"/>
      <c r="U156" s="1"/>
      <c r="V156" s="1"/>
      <c r="W156" s="1"/>
      <c r="X156" s="1"/>
      <c r="Y156" s="1"/>
      <c r="Z156" s="1"/>
    </row>
    <row r="157" spans="1:26" ht="12.75" customHeight="1">
      <c r="A157" s="1"/>
      <c r="B157" s="99" t="s">
        <v>131</v>
      </c>
      <c r="C157" s="118"/>
      <c r="D157" s="1"/>
      <c r="E157" s="1"/>
      <c r="F157" s="1"/>
      <c r="G157" s="1"/>
      <c r="H157" s="1"/>
      <c r="I157" s="1"/>
      <c r="J157" s="1"/>
      <c r="K157" s="1"/>
      <c r="L157" s="1"/>
      <c r="M157" s="97"/>
      <c r="N157" s="1"/>
      <c r="O157" s="1"/>
      <c r="P157" s="1"/>
      <c r="Q157" s="1"/>
      <c r="R157" s="1"/>
      <c r="S157" s="1"/>
      <c r="T157" s="1"/>
      <c r="U157" s="1"/>
      <c r="V157" s="1"/>
      <c r="W157" s="1"/>
      <c r="X157" s="1"/>
      <c r="Y157" s="1"/>
      <c r="Z157" s="1"/>
    </row>
    <row r="158" spans="1:26" ht="12.75" customHeight="1">
      <c r="A158" s="1"/>
      <c r="B158" s="119" t="s">
        <v>132</v>
      </c>
      <c r="C158" s="1"/>
      <c r="D158" s="1"/>
      <c r="E158" s="1"/>
      <c r="F158" s="1"/>
      <c r="G158" s="1"/>
      <c r="H158" s="1"/>
      <c r="I158" s="1"/>
      <c r="J158" s="1"/>
      <c r="K158" s="1"/>
      <c r="L158" s="1"/>
      <c r="M158" s="97"/>
      <c r="N158" s="1"/>
      <c r="O158" s="1"/>
      <c r="P158" s="1"/>
      <c r="Q158" s="1"/>
      <c r="R158" s="1"/>
      <c r="S158" s="1"/>
      <c r="T158" s="1"/>
      <c r="U158" s="1"/>
      <c r="V158" s="1"/>
      <c r="W158" s="1"/>
      <c r="X158" s="1"/>
      <c r="Y158" s="1"/>
      <c r="Z158" s="1"/>
    </row>
    <row r="159" spans="1:26" ht="12.75" customHeight="1">
      <c r="A159" s="1"/>
      <c r="B159" s="98"/>
      <c r="C159" s="1"/>
      <c r="D159" s="1"/>
      <c r="E159" s="1"/>
      <c r="F159" s="1"/>
      <c r="G159" s="1"/>
      <c r="H159" s="1"/>
      <c r="I159" s="1"/>
      <c r="J159" s="1"/>
      <c r="K159" s="1"/>
      <c r="L159" s="1"/>
      <c r="M159" s="97"/>
      <c r="N159" s="1"/>
      <c r="O159" s="1"/>
      <c r="P159" s="1"/>
      <c r="Q159" s="1"/>
      <c r="R159" s="1"/>
      <c r="S159" s="1"/>
      <c r="T159" s="1"/>
      <c r="U159" s="1"/>
      <c r="V159" s="1"/>
      <c r="W159" s="1"/>
      <c r="X159" s="1"/>
      <c r="Y159" s="1"/>
      <c r="Z159" s="1"/>
    </row>
    <row r="160" spans="1:26" ht="26.25" customHeight="1">
      <c r="A160" s="1"/>
      <c r="B160" s="120" t="s">
        <v>133</v>
      </c>
      <c r="C160" s="209" t="s">
        <v>134</v>
      </c>
      <c r="D160" s="210"/>
      <c r="E160" s="121" t="s">
        <v>135</v>
      </c>
      <c r="F160" s="209" t="s">
        <v>136</v>
      </c>
      <c r="G160" s="211"/>
      <c r="H160" s="55"/>
      <c r="I160" s="1"/>
      <c r="J160" s="1"/>
      <c r="K160" s="1"/>
      <c r="L160" s="1"/>
      <c r="M160" s="97"/>
      <c r="N160" s="1"/>
      <c r="O160" s="1"/>
      <c r="P160" s="1"/>
      <c r="Q160" s="1"/>
      <c r="R160" s="1"/>
      <c r="S160" s="1"/>
      <c r="T160" s="1"/>
      <c r="U160" s="1"/>
      <c r="V160" s="1"/>
      <c r="W160" s="1"/>
      <c r="X160" s="1"/>
      <c r="Y160" s="1"/>
      <c r="Z160" s="1"/>
    </row>
    <row r="161" spans="1:26" ht="12.75" customHeight="1">
      <c r="A161" s="1"/>
      <c r="B161" s="98"/>
      <c r="C161" s="212"/>
      <c r="D161" s="206"/>
      <c r="E161" s="122"/>
      <c r="F161" s="212"/>
      <c r="G161" s="213"/>
      <c r="H161" s="55"/>
      <c r="I161" s="1"/>
      <c r="J161" s="1"/>
      <c r="K161" s="1"/>
      <c r="L161" s="1"/>
      <c r="M161" s="97"/>
      <c r="N161" s="1"/>
      <c r="O161" s="1"/>
      <c r="P161" s="1"/>
      <c r="Q161" s="1"/>
      <c r="R161" s="1"/>
      <c r="S161" s="1"/>
      <c r="T161" s="1"/>
      <c r="U161" s="1"/>
      <c r="V161" s="1"/>
      <c r="W161" s="1"/>
      <c r="X161" s="1"/>
      <c r="Y161" s="1"/>
      <c r="Z161" s="1"/>
    </row>
    <row r="162" spans="1:26" ht="12.75" customHeight="1">
      <c r="A162" s="1"/>
      <c r="B162" s="98" t="s">
        <v>137</v>
      </c>
      <c r="C162" s="205" t="s">
        <v>138</v>
      </c>
      <c r="D162" s="206"/>
      <c r="E162" s="1" t="s">
        <v>138</v>
      </c>
      <c r="F162" s="205" t="s">
        <v>138</v>
      </c>
      <c r="G162" s="213"/>
      <c r="H162" s="1"/>
      <c r="I162" s="1"/>
      <c r="J162" s="1"/>
      <c r="K162" s="1"/>
      <c r="L162" s="1"/>
      <c r="M162" s="97"/>
      <c r="N162" s="1"/>
      <c r="O162" s="1"/>
      <c r="P162" s="1"/>
      <c r="Q162" s="1"/>
      <c r="R162" s="1"/>
      <c r="S162" s="1"/>
      <c r="T162" s="1"/>
      <c r="U162" s="1"/>
      <c r="V162" s="1"/>
      <c r="W162" s="1"/>
      <c r="X162" s="1"/>
      <c r="Y162" s="1"/>
      <c r="Z162" s="1"/>
    </row>
    <row r="163" spans="1:26" ht="12.75" customHeight="1">
      <c r="A163" s="1"/>
      <c r="B163" s="98" t="s">
        <v>139</v>
      </c>
      <c r="C163" s="205" t="s">
        <v>140</v>
      </c>
      <c r="D163" s="206"/>
      <c r="E163" s="123"/>
      <c r="F163" s="205" t="s">
        <v>141</v>
      </c>
      <c r="G163" s="213"/>
      <c r="H163" s="1"/>
      <c r="I163" s="1"/>
      <c r="J163" s="1"/>
      <c r="K163" s="1"/>
      <c r="L163" s="1"/>
      <c r="M163" s="97"/>
      <c r="N163" s="1"/>
      <c r="O163" s="1"/>
      <c r="P163" s="1"/>
      <c r="Q163" s="1"/>
      <c r="R163" s="1"/>
      <c r="S163" s="1"/>
      <c r="T163" s="1"/>
      <c r="U163" s="1"/>
      <c r="V163" s="1"/>
      <c r="W163" s="1"/>
      <c r="X163" s="1"/>
      <c r="Y163" s="1"/>
      <c r="Z163" s="1"/>
    </row>
    <row r="164" spans="1:26" ht="12.75" customHeight="1">
      <c r="A164" s="1"/>
      <c r="B164" s="124" t="s">
        <v>142</v>
      </c>
      <c r="C164" s="207" t="s">
        <v>143</v>
      </c>
      <c r="D164" s="208"/>
      <c r="E164" s="125" t="s">
        <v>144</v>
      </c>
      <c r="F164" s="207" t="s">
        <v>145</v>
      </c>
      <c r="G164" s="214"/>
      <c r="H164" s="1"/>
      <c r="I164" s="1"/>
      <c r="J164" s="1"/>
      <c r="K164" s="1"/>
      <c r="L164" s="1"/>
      <c r="M164" s="97"/>
      <c r="N164" s="1"/>
      <c r="O164" s="1"/>
      <c r="P164" s="1"/>
      <c r="Q164" s="1"/>
      <c r="R164" s="1"/>
      <c r="S164" s="1"/>
      <c r="T164" s="1"/>
      <c r="U164" s="1"/>
      <c r="V164" s="1"/>
      <c r="W164" s="1"/>
      <c r="X164" s="1"/>
      <c r="Y164" s="1"/>
      <c r="Z164" s="1"/>
    </row>
    <row r="165" spans="1:26" ht="12.75" customHeight="1">
      <c r="A165" s="1"/>
      <c r="B165" s="98"/>
      <c r="C165" s="1"/>
      <c r="D165" s="1"/>
      <c r="E165" s="1"/>
      <c r="F165" s="1"/>
      <c r="G165" s="1"/>
      <c r="H165" s="1"/>
      <c r="I165" s="1"/>
      <c r="J165" s="1"/>
      <c r="K165" s="1"/>
      <c r="L165" s="1"/>
      <c r="M165" s="97"/>
      <c r="N165" s="1"/>
      <c r="O165" s="1"/>
      <c r="P165" s="1"/>
      <c r="Q165" s="1"/>
      <c r="R165" s="1"/>
      <c r="S165" s="1"/>
      <c r="T165" s="1"/>
      <c r="U165" s="1"/>
      <c r="V165" s="1"/>
      <c r="W165" s="1"/>
      <c r="X165" s="1"/>
      <c r="Y165" s="1"/>
      <c r="Z165" s="1"/>
    </row>
    <row r="166" spans="1:26" ht="12.75" customHeight="1">
      <c r="A166" s="1"/>
      <c r="B166" s="119" t="s">
        <v>146</v>
      </c>
      <c r="C166" s="1"/>
      <c r="D166" s="1"/>
      <c r="E166" s="1"/>
      <c r="F166" s="1"/>
      <c r="G166" s="1"/>
      <c r="H166" s="1"/>
      <c r="I166" s="1"/>
      <c r="J166" s="1"/>
      <c r="K166" s="1"/>
      <c r="L166" s="1"/>
      <c r="M166" s="97"/>
      <c r="N166" s="1"/>
      <c r="O166" s="1"/>
      <c r="P166" s="1"/>
      <c r="Q166" s="1"/>
      <c r="R166" s="1"/>
      <c r="S166" s="1"/>
      <c r="T166" s="1"/>
      <c r="U166" s="1"/>
      <c r="V166" s="1"/>
      <c r="W166" s="1"/>
      <c r="X166" s="1"/>
      <c r="Y166" s="1"/>
      <c r="Z166" s="1"/>
    </row>
    <row r="167" spans="1:26" ht="12.75" customHeight="1">
      <c r="A167" s="1"/>
      <c r="B167" s="110"/>
      <c r="C167" s="106"/>
      <c r="D167" s="106"/>
      <c r="E167" s="106"/>
      <c r="F167" s="106"/>
      <c r="G167" s="106"/>
      <c r="H167" s="106"/>
      <c r="I167" s="106"/>
      <c r="J167" s="106"/>
      <c r="K167" s="106"/>
      <c r="L167" s="106"/>
      <c r="M167" s="107"/>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200" t="s">
        <v>147</v>
      </c>
      <c r="C170" s="192"/>
      <c r="D170" s="192"/>
      <c r="E170" s="192"/>
      <c r="F170" s="192"/>
      <c r="G170" s="192"/>
      <c r="H170" s="192"/>
      <c r="I170" s="192"/>
      <c r="J170" s="192"/>
      <c r="K170" s="192"/>
      <c r="L170" s="192"/>
      <c r="M170" s="201"/>
      <c r="N170" s="1"/>
      <c r="O170" s="1"/>
      <c r="P170" s="1"/>
      <c r="Q170" s="1"/>
      <c r="R170" s="1"/>
      <c r="S170" s="1"/>
      <c r="T170" s="1"/>
      <c r="U170" s="1"/>
      <c r="V170" s="1"/>
      <c r="W170" s="1"/>
      <c r="X170" s="1"/>
      <c r="Y170" s="1"/>
      <c r="Z170" s="1"/>
    </row>
    <row r="171" spans="1:26" ht="12.75" customHeight="1">
      <c r="A171" s="1"/>
      <c r="B171" s="202"/>
      <c r="C171" s="181"/>
      <c r="D171" s="181"/>
      <c r="E171" s="181"/>
      <c r="F171" s="181"/>
      <c r="G171" s="181"/>
      <c r="H171" s="181"/>
      <c r="I171" s="181"/>
      <c r="J171" s="181"/>
      <c r="K171" s="181"/>
      <c r="L171" s="181"/>
      <c r="M171" s="182"/>
      <c r="N171" s="1"/>
      <c r="O171" s="1"/>
      <c r="P171" s="1"/>
      <c r="Q171" s="1"/>
      <c r="R171" s="1"/>
      <c r="S171" s="1"/>
      <c r="T171" s="1"/>
      <c r="U171" s="1"/>
      <c r="V171" s="1"/>
      <c r="W171" s="1"/>
      <c r="X171" s="1"/>
      <c r="Y171" s="1"/>
      <c r="Z171" s="1"/>
    </row>
    <row r="172" spans="1:26" ht="12.75" customHeight="1">
      <c r="A172" s="1"/>
      <c r="B172" s="203"/>
      <c r="C172" s="186"/>
      <c r="D172" s="186"/>
      <c r="E172" s="186"/>
      <c r="F172" s="186"/>
      <c r="G172" s="186"/>
      <c r="H172" s="186"/>
      <c r="I172" s="186"/>
      <c r="J172" s="186"/>
      <c r="K172" s="186"/>
      <c r="L172" s="186"/>
      <c r="M172" s="187"/>
      <c r="N172" s="1"/>
      <c r="O172" s="1"/>
      <c r="P172" s="1"/>
      <c r="Q172" s="1"/>
      <c r="R172" s="1"/>
      <c r="S172" s="1"/>
      <c r="T172" s="1"/>
      <c r="U172" s="1"/>
      <c r="V172" s="1"/>
      <c r="W172" s="1"/>
      <c r="X172" s="1"/>
      <c r="Y172" s="1"/>
      <c r="Z172" s="1"/>
    </row>
    <row r="173" spans="1:26" ht="12.75" customHeight="1">
      <c r="A173" s="1"/>
      <c r="B173" s="126"/>
      <c r="C173" s="127"/>
      <c r="D173" s="127"/>
      <c r="E173" s="127"/>
      <c r="F173" s="127"/>
      <c r="G173" s="127"/>
      <c r="H173" s="127"/>
      <c r="I173" s="127"/>
      <c r="J173" s="127"/>
      <c r="K173" s="127"/>
      <c r="L173" s="127"/>
      <c r="M173" s="128"/>
      <c r="N173" s="1"/>
      <c r="O173" s="1"/>
      <c r="P173" s="1"/>
      <c r="Q173" s="1"/>
      <c r="R173" s="1"/>
      <c r="S173" s="1"/>
      <c r="T173" s="1"/>
      <c r="U173" s="1"/>
      <c r="V173" s="1"/>
      <c r="W173" s="1"/>
      <c r="X173" s="1"/>
      <c r="Y173" s="1"/>
      <c r="Z173" s="1"/>
    </row>
    <row r="174" spans="1:26" ht="12.75" customHeight="1">
      <c r="A174" s="1"/>
      <c r="B174" s="98" t="s">
        <v>148</v>
      </c>
      <c r="C174" s="1"/>
      <c r="D174" s="1"/>
      <c r="E174" s="1"/>
      <c r="F174" s="1"/>
      <c r="G174" s="1"/>
      <c r="H174" s="1"/>
      <c r="I174" s="1"/>
      <c r="J174" s="1"/>
      <c r="K174" s="1"/>
      <c r="L174" s="1"/>
      <c r="M174" s="97"/>
      <c r="N174" s="1"/>
      <c r="O174" s="1"/>
      <c r="P174" s="1"/>
      <c r="Q174" s="1"/>
      <c r="R174" s="1"/>
      <c r="S174" s="1"/>
      <c r="T174" s="1"/>
      <c r="U174" s="1"/>
      <c r="V174" s="1"/>
      <c r="W174" s="1"/>
      <c r="X174" s="1"/>
      <c r="Y174" s="1"/>
      <c r="Z174" s="1"/>
    </row>
    <row r="175" spans="1:26" ht="12.75" customHeight="1">
      <c r="A175" s="1"/>
      <c r="B175" s="98" t="s">
        <v>149</v>
      </c>
      <c r="C175" s="1"/>
      <c r="D175" s="1"/>
      <c r="E175" s="1"/>
      <c r="F175" s="1"/>
      <c r="G175" s="1"/>
      <c r="H175" s="1"/>
      <c r="I175" s="1"/>
      <c r="J175" s="1"/>
      <c r="K175" s="1"/>
      <c r="L175" s="1"/>
      <c r="M175" s="97"/>
      <c r="N175" s="1"/>
      <c r="O175" s="1"/>
      <c r="P175" s="1"/>
      <c r="Q175" s="1"/>
      <c r="R175" s="1"/>
      <c r="S175" s="1"/>
      <c r="T175" s="1"/>
      <c r="U175" s="1"/>
      <c r="V175" s="1"/>
      <c r="W175" s="1"/>
      <c r="X175" s="1"/>
      <c r="Y175" s="1"/>
      <c r="Z175" s="1"/>
    </row>
    <row r="176" spans="1:26" ht="12.75" customHeight="1">
      <c r="A176" s="1"/>
      <c r="B176" s="98"/>
      <c r="C176" s="1"/>
      <c r="D176" s="1"/>
      <c r="E176" s="1"/>
      <c r="F176" s="1"/>
      <c r="G176" s="1"/>
      <c r="H176" s="1"/>
      <c r="I176" s="1"/>
      <c r="J176" s="1"/>
      <c r="K176" s="1"/>
      <c r="L176" s="1"/>
      <c r="M176" s="97"/>
      <c r="N176" s="1"/>
      <c r="O176" s="1"/>
      <c r="P176" s="1"/>
      <c r="Q176" s="1"/>
      <c r="R176" s="1"/>
      <c r="S176" s="1"/>
      <c r="T176" s="1"/>
      <c r="U176" s="1"/>
      <c r="V176" s="1"/>
      <c r="W176" s="1"/>
      <c r="X176" s="1"/>
      <c r="Y176" s="1"/>
      <c r="Z176" s="1"/>
    </row>
    <row r="177" spans="1:26" ht="12.75" customHeight="1">
      <c r="A177" s="1"/>
      <c r="B177" s="98" t="s">
        <v>150</v>
      </c>
      <c r="C177" s="1"/>
      <c r="D177" s="1"/>
      <c r="E177" s="1"/>
      <c r="F177" s="1"/>
      <c r="G177" s="1"/>
      <c r="H177" s="1"/>
      <c r="I177" s="1"/>
      <c r="J177" s="1"/>
      <c r="K177" s="1"/>
      <c r="L177" s="1"/>
      <c r="M177" s="97"/>
      <c r="N177" s="1"/>
      <c r="O177" s="1"/>
      <c r="P177" s="1"/>
      <c r="Q177" s="1"/>
      <c r="R177" s="1"/>
      <c r="S177" s="1"/>
      <c r="T177" s="1"/>
      <c r="U177" s="1"/>
      <c r="V177" s="1"/>
      <c r="W177" s="1"/>
      <c r="X177" s="1"/>
      <c r="Y177" s="1"/>
      <c r="Z177" s="1"/>
    </row>
    <row r="178" spans="1:26" ht="12.75" customHeight="1">
      <c r="A178" s="1"/>
      <c r="B178" s="98" t="s">
        <v>151</v>
      </c>
      <c r="C178" s="1"/>
      <c r="D178" s="1"/>
      <c r="E178" s="1"/>
      <c r="F178" s="1"/>
      <c r="G178" s="1"/>
      <c r="H178" s="1"/>
      <c r="I178" s="1"/>
      <c r="J178" s="1"/>
      <c r="K178" s="1"/>
      <c r="L178" s="1"/>
      <c r="M178" s="97"/>
      <c r="N178" s="1"/>
      <c r="O178" s="1"/>
      <c r="P178" s="1"/>
      <c r="Q178" s="1"/>
      <c r="R178" s="1"/>
      <c r="S178" s="1"/>
      <c r="T178" s="1"/>
      <c r="U178" s="1"/>
      <c r="V178" s="1"/>
      <c r="W178" s="1"/>
      <c r="X178" s="1"/>
      <c r="Y178" s="1"/>
      <c r="Z178" s="1"/>
    </row>
    <row r="179" spans="1:26" ht="12.75" customHeight="1">
      <c r="A179" s="1"/>
      <c r="B179" s="98" t="s">
        <v>152</v>
      </c>
      <c r="C179" s="1"/>
      <c r="D179" s="1"/>
      <c r="E179" s="1"/>
      <c r="F179" s="1"/>
      <c r="G179" s="1"/>
      <c r="H179" s="1"/>
      <c r="I179" s="1"/>
      <c r="J179" s="1"/>
      <c r="K179" s="1"/>
      <c r="L179" s="1"/>
      <c r="M179" s="97"/>
      <c r="N179" s="1"/>
      <c r="O179" s="1"/>
      <c r="P179" s="1"/>
      <c r="Q179" s="1"/>
      <c r="R179" s="1"/>
      <c r="S179" s="1"/>
      <c r="T179" s="1"/>
      <c r="U179" s="1"/>
      <c r="V179" s="1"/>
      <c r="W179" s="1"/>
      <c r="X179" s="1"/>
      <c r="Y179" s="1"/>
      <c r="Z179" s="1"/>
    </row>
    <row r="180" spans="1:26" ht="12.75" customHeight="1">
      <c r="A180" s="1"/>
      <c r="B180" s="98" t="s">
        <v>153</v>
      </c>
      <c r="C180" s="1"/>
      <c r="D180" s="1"/>
      <c r="E180" s="1"/>
      <c r="F180" s="1"/>
      <c r="G180" s="1"/>
      <c r="H180" s="1"/>
      <c r="I180" s="1"/>
      <c r="J180" s="1"/>
      <c r="K180" s="1"/>
      <c r="L180" s="1"/>
      <c r="M180" s="97"/>
      <c r="N180" s="1"/>
      <c r="O180" s="1"/>
      <c r="P180" s="1"/>
      <c r="Q180" s="1"/>
      <c r="R180" s="1"/>
      <c r="S180" s="1"/>
      <c r="T180" s="1"/>
      <c r="U180" s="1"/>
      <c r="V180" s="1"/>
      <c r="W180" s="1"/>
      <c r="X180" s="1"/>
      <c r="Y180" s="1"/>
      <c r="Z180" s="1"/>
    </row>
    <row r="181" spans="1:26" ht="12.75" customHeight="1">
      <c r="A181" s="1"/>
      <c r="B181" s="98" t="s">
        <v>154</v>
      </c>
      <c r="C181" s="1"/>
      <c r="D181" s="1"/>
      <c r="E181" s="1"/>
      <c r="F181" s="1"/>
      <c r="G181" s="1"/>
      <c r="H181" s="1"/>
      <c r="I181" s="1"/>
      <c r="J181" s="1"/>
      <c r="K181" s="1"/>
      <c r="L181" s="1"/>
      <c r="M181" s="97"/>
      <c r="N181" s="1"/>
      <c r="O181" s="1"/>
      <c r="P181" s="1"/>
      <c r="Q181" s="1"/>
      <c r="R181" s="1"/>
      <c r="S181" s="1"/>
      <c r="T181" s="1"/>
      <c r="U181" s="1"/>
      <c r="V181" s="1"/>
      <c r="W181" s="1"/>
      <c r="X181" s="1"/>
      <c r="Y181" s="1"/>
      <c r="Z181" s="1"/>
    </row>
    <row r="182" spans="1:26" ht="12.75" customHeight="1">
      <c r="A182" s="1"/>
      <c r="B182" s="100"/>
      <c r="C182" s="1"/>
      <c r="D182" s="1"/>
      <c r="E182" s="1"/>
      <c r="F182" s="1"/>
      <c r="G182" s="1"/>
      <c r="H182" s="1"/>
      <c r="I182" s="1"/>
      <c r="J182" s="1"/>
      <c r="K182" s="1"/>
      <c r="L182" s="1"/>
      <c r="M182" s="97"/>
      <c r="N182" s="1"/>
      <c r="O182" s="1"/>
      <c r="P182" s="1"/>
      <c r="Q182" s="1"/>
      <c r="R182" s="1"/>
      <c r="S182" s="1"/>
      <c r="T182" s="1"/>
      <c r="U182" s="1"/>
      <c r="V182" s="1"/>
      <c r="W182" s="1"/>
      <c r="X182" s="1"/>
      <c r="Y182" s="1"/>
      <c r="Z182" s="1"/>
    </row>
    <row r="183" spans="1:26" ht="12.75" customHeight="1">
      <c r="A183" s="1"/>
      <c r="B183" s="98" t="s">
        <v>155</v>
      </c>
      <c r="C183" s="1"/>
      <c r="D183" s="1"/>
      <c r="E183" s="1"/>
      <c r="F183" s="1"/>
      <c r="G183" s="1"/>
      <c r="H183" s="1"/>
      <c r="I183" s="1"/>
      <c r="J183" s="1"/>
      <c r="K183" s="1"/>
      <c r="L183" s="1"/>
      <c r="M183" s="97"/>
      <c r="N183" s="1"/>
      <c r="O183" s="1"/>
      <c r="P183" s="1"/>
      <c r="Q183" s="1"/>
      <c r="R183" s="1"/>
      <c r="S183" s="1"/>
      <c r="T183" s="1"/>
      <c r="U183" s="1"/>
      <c r="V183" s="1"/>
      <c r="W183" s="1"/>
      <c r="X183" s="1"/>
      <c r="Y183" s="1"/>
      <c r="Z183" s="1"/>
    </row>
    <row r="184" spans="1:26" ht="12.75" customHeight="1">
      <c r="A184" s="1"/>
      <c r="B184" s="98"/>
      <c r="C184" s="1"/>
      <c r="D184" s="1"/>
      <c r="E184" s="1"/>
      <c r="F184" s="1"/>
      <c r="G184" s="1"/>
      <c r="H184" s="1"/>
      <c r="I184" s="1"/>
      <c r="J184" s="1"/>
      <c r="K184" s="1"/>
      <c r="L184" s="1"/>
      <c r="M184" s="97"/>
      <c r="N184" s="1"/>
      <c r="O184" s="1"/>
      <c r="P184" s="1"/>
      <c r="Q184" s="1"/>
      <c r="R184" s="1"/>
      <c r="S184" s="1"/>
      <c r="T184" s="1"/>
      <c r="U184" s="1"/>
      <c r="V184" s="1"/>
      <c r="W184" s="1"/>
      <c r="X184" s="1"/>
      <c r="Y184" s="1"/>
      <c r="Z184" s="1"/>
    </row>
    <row r="185" spans="1:26" ht="12.75" customHeight="1">
      <c r="A185" s="1"/>
      <c r="B185" s="99" t="s">
        <v>156</v>
      </c>
      <c r="C185" s="1"/>
      <c r="D185" s="1"/>
      <c r="E185" s="1"/>
      <c r="F185" s="1"/>
      <c r="G185" s="1"/>
      <c r="H185" s="1"/>
      <c r="I185" s="1"/>
      <c r="J185" s="1"/>
      <c r="K185" s="1"/>
      <c r="L185" s="1"/>
      <c r="M185" s="97"/>
      <c r="N185" s="1"/>
      <c r="O185" s="1"/>
      <c r="P185" s="1"/>
      <c r="Q185" s="1"/>
      <c r="R185" s="1"/>
      <c r="S185" s="1"/>
      <c r="T185" s="1"/>
      <c r="U185" s="1"/>
      <c r="V185" s="1"/>
      <c r="W185" s="1"/>
      <c r="X185" s="1"/>
      <c r="Y185" s="1"/>
      <c r="Z185" s="1"/>
    </row>
    <row r="186" spans="1:26" ht="12.75" customHeight="1">
      <c r="A186" s="1"/>
      <c r="B186" s="98" t="s">
        <v>157</v>
      </c>
      <c r="C186" s="1"/>
      <c r="D186" s="1"/>
      <c r="E186" s="1"/>
      <c r="F186" s="1"/>
      <c r="G186" s="1"/>
      <c r="H186" s="1"/>
      <c r="I186" s="1"/>
      <c r="J186" s="1"/>
      <c r="K186" s="1"/>
      <c r="L186" s="1"/>
      <c r="M186" s="97"/>
      <c r="N186" s="1"/>
      <c r="O186" s="1"/>
      <c r="P186" s="1"/>
      <c r="Q186" s="1"/>
      <c r="R186" s="1"/>
      <c r="S186" s="1"/>
      <c r="T186" s="1"/>
      <c r="U186" s="1"/>
      <c r="V186" s="1"/>
      <c r="W186" s="1"/>
      <c r="X186" s="1"/>
      <c r="Y186" s="1"/>
      <c r="Z186" s="1"/>
    </row>
    <row r="187" spans="1:26" ht="12.75" customHeight="1">
      <c r="A187" s="1"/>
      <c r="B187" s="98" t="s">
        <v>158</v>
      </c>
      <c r="C187" s="1"/>
      <c r="D187" s="1"/>
      <c r="E187" s="1"/>
      <c r="F187" s="1"/>
      <c r="G187" s="1"/>
      <c r="H187" s="1"/>
      <c r="I187" s="1"/>
      <c r="J187" s="1"/>
      <c r="K187" s="1"/>
      <c r="L187" s="1"/>
      <c r="M187" s="97"/>
      <c r="N187" s="1"/>
      <c r="O187" s="1"/>
      <c r="P187" s="1"/>
      <c r="Q187" s="1"/>
      <c r="R187" s="1"/>
      <c r="S187" s="1"/>
      <c r="T187" s="1"/>
      <c r="U187" s="1"/>
      <c r="V187" s="1"/>
      <c r="W187" s="1"/>
      <c r="X187" s="1"/>
      <c r="Y187" s="1"/>
      <c r="Z187" s="1"/>
    </row>
    <row r="188" spans="1:26" ht="12.75" customHeight="1">
      <c r="A188" s="1"/>
      <c r="B188" s="98" t="s">
        <v>159</v>
      </c>
      <c r="C188" s="1"/>
      <c r="D188" s="1"/>
      <c r="E188" s="1"/>
      <c r="F188" s="1"/>
      <c r="G188" s="1"/>
      <c r="H188" s="1"/>
      <c r="I188" s="1"/>
      <c r="J188" s="1"/>
      <c r="K188" s="1"/>
      <c r="L188" s="1"/>
      <c r="M188" s="97"/>
      <c r="N188" s="1"/>
      <c r="O188" s="1"/>
      <c r="P188" s="1"/>
      <c r="Q188" s="1"/>
      <c r="R188" s="1"/>
      <c r="S188" s="1"/>
      <c r="T188" s="1"/>
      <c r="U188" s="1"/>
      <c r="V188" s="1"/>
      <c r="W188" s="1"/>
      <c r="X188" s="1"/>
      <c r="Y188" s="1"/>
      <c r="Z188" s="1"/>
    </row>
    <row r="189" spans="1:26" ht="12.75" customHeight="1">
      <c r="A189" s="1"/>
      <c r="B189" s="98" t="s">
        <v>160</v>
      </c>
      <c r="C189" s="1"/>
      <c r="D189" s="1"/>
      <c r="E189" s="1"/>
      <c r="F189" s="1"/>
      <c r="G189" s="1"/>
      <c r="H189" s="1"/>
      <c r="I189" s="1"/>
      <c r="J189" s="1"/>
      <c r="K189" s="1"/>
      <c r="L189" s="1"/>
      <c r="M189" s="97"/>
      <c r="N189" s="1"/>
      <c r="O189" s="1"/>
      <c r="P189" s="1"/>
      <c r="Q189" s="1"/>
      <c r="R189" s="1"/>
      <c r="S189" s="1"/>
      <c r="T189" s="1"/>
      <c r="U189" s="1"/>
      <c r="V189" s="1"/>
      <c r="W189" s="1"/>
      <c r="X189" s="1"/>
      <c r="Y189" s="1"/>
      <c r="Z189" s="1"/>
    </row>
    <row r="190" spans="1:26" ht="12.75" customHeight="1">
      <c r="A190" s="1"/>
      <c r="B190" s="98" t="s">
        <v>161</v>
      </c>
      <c r="C190" s="1"/>
      <c r="D190" s="1"/>
      <c r="E190" s="1"/>
      <c r="F190" s="1"/>
      <c r="G190" s="1"/>
      <c r="H190" s="1"/>
      <c r="I190" s="1"/>
      <c r="J190" s="1"/>
      <c r="K190" s="1"/>
      <c r="L190" s="1"/>
      <c r="M190" s="97"/>
      <c r="N190" s="1"/>
      <c r="O190" s="1"/>
      <c r="P190" s="1"/>
      <c r="Q190" s="1"/>
      <c r="R190" s="1"/>
      <c r="S190" s="1"/>
      <c r="T190" s="1"/>
      <c r="U190" s="1"/>
      <c r="V190" s="1"/>
      <c r="W190" s="1"/>
      <c r="X190" s="1"/>
      <c r="Y190" s="1"/>
      <c r="Z190" s="1"/>
    </row>
    <row r="191" spans="1:26" ht="12.75" customHeight="1">
      <c r="A191" s="1"/>
      <c r="B191" s="98" t="s">
        <v>162</v>
      </c>
      <c r="C191" s="1"/>
      <c r="D191" s="1"/>
      <c r="E191" s="1"/>
      <c r="F191" s="1"/>
      <c r="G191" s="1"/>
      <c r="H191" s="1"/>
      <c r="I191" s="1"/>
      <c r="J191" s="1"/>
      <c r="K191" s="1"/>
      <c r="L191" s="1"/>
      <c r="M191" s="97"/>
      <c r="N191" s="1"/>
      <c r="O191" s="1"/>
      <c r="P191" s="1"/>
      <c r="Q191" s="1"/>
      <c r="R191" s="1"/>
      <c r="S191" s="1"/>
      <c r="T191" s="1"/>
      <c r="U191" s="1"/>
      <c r="V191" s="1"/>
      <c r="W191" s="1"/>
      <c r="X191" s="1"/>
      <c r="Y191" s="1"/>
      <c r="Z191" s="1"/>
    </row>
    <row r="192" spans="1:26" ht="12.75" customHeight="1">
      <c r="A192" s="1"/>
      <c r="B192" s="98" t="s">
        <v>163</v>
      </c>
      <c r="C192" s="1"/>
      <c r="D192" s="1"/>
      <c r="E192" s="1"/>
      <c r="F192" s="1"/>
      <c r="G192" s="1"/>
      <c r="H192" s="1"/>
      <c r="I192" s="1"/>
      <c r="J192" s="1"/>
      <c r="K192" s="1"/>
      <c r="L192" s="1"/>
      <c r="M192" s="97"/>
      <c r="N192" s="1"/>
      <c r="O192" s="1"/>
      <c r="P192" s="1"/>
      <c r="Q192" s="1"/>
      <c r="R192" s="1"/>
      <c r="S192" s="1"/>
      <c r="T192" s="1"/>
      <c r="U192" s="1"/>
      <c r="V192" s="1"/>
      <c r="W192" s="1"/>
      <c r="X192" s="1"/>
      <c r="Y192" s="1"/>
      <c r="Z192" s="1"/>
    </row>
    <row r="193" spans="1:26" ht="12.75" customHeight="1">
      <c r="A193" s="1"/>
      <c r="B193" s="98" t="s">
        <v>164</v>
      </c>
      <c r="C193" s="1"/>
      <c r="D193" s="1"/>
      <c r="E193" s="1"/>
      <c r="F193" s="1"/>
      <c r="G193" s="1"/>
      <c r="H193" s="1"/>
      <c r="I193" s="1"/>
      <c r="J193" s="1"/>
      <c r="K193" s="1"/>
      <c r="L193" s="1"/>
      <c r="M193" s="97"/>
      <c r="N193" s="1"/>
      <c r="O193" s="1"/>
      <c r="P193" s="1"/>
      <c r="Q193" s="1"/>
      <c r="R193" s="1"/>
      <c r="S193" s="1"/>
      <c r="T193" s="1"/>
      <c r="U193" s="1"/>
      <c r="V193" s="1"/>
      <c r="W193" s="1"/>
      <c r="X193" s="1"/>
      <c r="Y193" s="1"/>
      <c r="Z193" s="1"/>
    </row>
    <row r="194" spans="1:26" ht="12.75" customHeight="1">
      <c r="A194" s="1"/>
      <c r="B194" s="98"/>
      <c r="C194" s="1"/>
      <c r="D194" s="1"/>
      <c r="E194" s="1"/>
      <c r="F194" s="1"/>
      <c r="G194" s="1"/>
      <c r="H194" s="1"/>
      <c r="I194" s="1"/>
      <c r="J194" s="1"/>
      <c r="K194" s="1"/>
      <c r="L194" s="1"/>
      <c r="M194" s="97"/>
      <c r="N194" s="1"/>
      <c r="O194" s="1"/>
      <c r="P194" s="1"/>
      <c r="Q194" s="1"/>
      <c r="R194" s="1"/>
      <c r="S194" s="1"/>
      <c r="T194" s="1"/>
      <c r="U194" s="1"/>
      <c r="V194" s="1"/>
      <c r="W194" s="1"/>
      <c r="X194" s="1"/>
      <c r="Y194" s="1"/>
      <c r="Z194" s="1"/>
    </row>
    <row r="195" spans="1:26" ht="12.75" customHeight="1">
      <c r="A195" s="1"/>
      <c r="B195" s="99" t="s">
        <v>165</v>
      </c>
      <c r="C195" s="1"/>
      <c r="D195" s="1"/>
      <c r="E195" s="1"/>
      <c r="F195" s="1"/>
      <c r="G195" s="1"/>
      <c r="H195" s="1"/>
      <c r="I195" s="1"/>
      <c r="J195" s="1"/>
      <c r="K195" s="1"/>
      <c r="L195" s="1"/>
      <c r="M195" s="97"/>
      <c r="N195" s="1"/>
      <c r="O195" s="1"/>
      <c r="P195" s="1"/>
      <c r="Q195" s="1"/>
      <c r="R195" s="1"/>
      <c r="S195" s="1"/>
      <c r="T195" s="1"/>
      <c r="U195" s="1"/>
      <c r="V195" s="1"/>
      <c r="W195" s="1"/>
      <c r="X195" s="1"/>
      <c r="Y195" s="1"/>
      <c r="Z195" s="1"/>
    </row>
    <row r="196" spans="1:26" ht="12.75" customHeight="1">
      <c r="A196" s="1"/>
      <c r="B196" s="98" t="s">
        <v>166</v>
      </c>
      <c r="C196" s="1"/>
      <c r="D196" s="1"/>
      <c r="E196" s="1"/>
      <c r="F196" s="1"/>
      <c r="G196" s="1"/>
      <c r="H196" s="1"/>
      <c r="I196" s="1"/>
      <c r="J196" s="1"/>
      <c r="K196" s="1"/>
      <c r="L196" s="1"/>
      <c r="M196" s="97"/>
      <c r="N196" s="1"/>
      <c r="O196" s="1"/>
      <c r="P196" s="1"/>
      <c r="Q196" s="1"/>
      <c r="R196" s="1"/>
      <c r="S196" s="1"/>
      <c r="T196" s="1"/>
      <c r="U196" s="1"/>
      <c r="V196" s="1"/>
      <c r="W196" s="1"/>
      <c r="X196" s="1"/>
      <c r="Y196" s="1"/>
      <c r="Z196" s="1"/>
    </row>
    <row r="197" spans="1:26" ht="12.75" customHeight="1">
      <c r="A197" s="1"/>
      <c r="B197" s="100" t="s">
        <v>167</v>
      </c>
      <c r="C197" s="1"/>
      <c r="D197" s="1"/>
      <c r="E197" s="1"/>
      <c r="F197" s="1"/>
      <c r="G197" s="1"/>
      <c r="H197" s="1"/>
      <c r="I197" s="1"/>
      <c r="J197" s="1"/>
      <c r="K197" s="1"/>
      <c r="L197" s="1"/>
      <c r="M197" s="97"/>
      <c r="N197" s="1"/>
      <c r="O197" s="1"/>
      <c r="P197" s="1"/>
      <c r="Q197" s="1"/>
      <c r="R197" s="1"/>
      <c r="S197" s="1"/>
      <c r="T197" s="1"/>
      <c r="U197" s="1"/>
      <c r="V197" s="1"/>
      <c r="W197" s="1"/>
      <c r="X197" s="1"/>
      <c r="Y197" s="1"/>
      <c r="Z197" s="1"/>
    </row>
    <row r="198" spans="1:26" ht="12.75" customHeight="1">
      <c r="A198" s="1"/>
      <c r="B198" s="100" t="s">
        <v>168</v>
      </c>
      <c r="C198" s="1"/>
      <c r="D198" s="1"/>
      <c r="E198" s="1"/>
      <c r="F198" s="1"/>
      <c r="G198" s="1"/>
      <c r="H198" s="1"/>
      <c r="I198" s="1"/>
      <c r="J198" s="1"/>
      <c r="K198" s="1"/>
      <c r="L198" s="1"/>
      <c r="M198" s="97"/>
      <c r="N198" s="1"/>
      <c r="O198" s="1"/>
      <c r="P198" s="1"/>
      <c r="Q198" s="1"/>
      <c r="R198" s="1"/>
      <c r="S198" s="1"/>
      <c r="T198" s="1"/>
      <c r="U198" s="1"/>
      <c r="V198" s="1"/>
      <c r="W198" s="1"/>
      <c r="X198" s="1"/>
      <c r="Y198" s="1"/>
      <c r="Z198" s="1"/>
    </row>
    <row r="199" spans="1:26" ht="12.75" customHeight="1">
      <c r="A199" s="1"/>
      <c r="B199" s="100" t="s">
        <v>169</v>
      </c>
      <c r="C199" s="1"/>
      <c r="D199" s="1"/>
      <c r="E199" s="1"/>
      <c r="F199" s="1"/>
      <c r="G199" s="1"/>
      <c r="H199" s="1"/>
      <c r="I199" s="1"/>
      <c r="J199" s="1"/>
      <c r="K199" s="1"/>
      <c r="L199" s="1"/>
      <c r="M199" s="97"/>
      <c r="N199" s="1"/>
      <c r="O199" s="1"/>
      <c r="P199" s="1"/>
      <c r="Q199" s="1"/>
      <c r="R199" s="1"/>
      <c r="S199" s="1"/>
      <c r="T199" s="1"/>
      <c r="U199" s="1"/>
      <c r="V199" s="1"/>
      <c r="W199" s="1"/>
      <c r="X199" s="1"/>
      <c r="Y199" s="1"/>
      <c r="Z199" s="1"/>
    </row>
    <row r="200" spans="1:26" ht="12.75" customHeight="1">
      <c r="A200" s="1"/>
      <c r="B200" s="100" t="s">
        <v>170</v>
      </c>
      <c r="C200" s="1"/>
      <c r="D200" s="1"/>
      <c r="E200" s="1"/>
      <c r="F200" s="1"/>
      <c r="G200" s="1"/>
      <c r="H200" s="1"/>
      <c r="I200" s="1"/>
      <c r="J200" s="1"/>
      <c r="K200" s="1"/>
      <c r="L200" s="1"/>
      <c r="M200" s="97"/>
      <c r="N200" s="1"/>
      <c r="O200" s="1"/>
      <c r="P200" s="1"/>
      <c r="Q200" s="1"/>
      <c r="R200" s="1"/>
      <c r="S200" s="1"/>
      <c r="T200" s="1"/>
      <c r="U200" s="1"/>
      <c r="V200" s="1"/>
      <c r="W200" s="1"/>
      <c r="X200" s="1"/>
      <c r="Y200" s="1"/>
      <c r="Z200" s="1"/>
    </row>
    <row r="201" spans="1:26" ht="12.75" customHeight="1">
      <c r="A201" s="1"/>
      <c r="B201" s="100"/>
      <c r="C201" s="1"/>
      <c r="D201" s="1"/>
      <c r="E201" s="1"/>
      <c r="F201" s="1"/>
      <c r="G201" s="1"/>
      <c r="H201" s="1"/>
      <c r="I201" s="1"/>
      <c r="J201" s="1"/>
      <c r="K201" s="1"/>
      <c r="L201" s="1"/>
      <c r="M201" s="97"/>
      <c r="N201" s="1"/>
      <c r="O201" s="1"/>
      <c r="P201" s="1"/>
      <c r="Q201" s="1"/>
      <c r="R201" s="1"/>
      <c r="S201" s="1"/>
      <c r="T201" s="1"/>
      <c r="U201" s="1"/>
      <c r="V201" s="1"/>
      <c r="W201" s="1"/>
      <c r="X201" s="1"/>
      <c r="Y201" s="1"/>
      <c r="Z201" s="1"/>
    </row>
    <row r="202" spans="1:26" ht="12.75" customHeight="1">
      <c r="A202" s="1"/>
      <c r="B202" s="129"/>
      <c r="C202" s="1"/>
      <c r="D202" s="1"/>
      <c r="E202" s="1"/>
      <c r="F202" s="1"/>
      <c r="G202" s="1"/>
      <c r="H202" s="1"/>
      <c r="I202" s="1"/>
      <c r="J202" s="1"/>
      <c r="K202" s="1"/>
      <c r="L202" s="1"/>
      <c r="M202" s="97"/>
      <c r="N202" s="1"/>
      <c r="O202" s="1"/>
      <c r="P202" s="1"/>
      <c r="Q202" s="1"/>
      <c r="R202" s="1"/>
      <c r="S202" s="1"/>
      <c r="T202" s="1"/>
      <c r="U202" s="1"/>
      <c r="V202" s="1"/>
      <c r="W202" s="1"/>
      <c r="X202" s="1"/>
      <c r="Y202" s="1"/>
      <c r="Z202" s="1"/>
    </row>
    <row r="203" spans="1:26" ht="12.75" customHeight="1">
      <c r="A203" s="1"/>
      <c r="B203" s="100"/>
      <c r="C203" s="1"/>
      <c r="D203" s="1"/>
      <c r="E203" s="1"/>
      <c r="F203" s="1"/>
      <c r="G203" s="1"/>
      <c r="H203" s="1"/>
      <c r="I203" s="1"/>
      <c r="J203" s="1"/>
      <c r="K203" s="1"/>
      <c r="L203" s="1"/>
      <c r="M203" s="97"/>
      <c r="N203" s="1"/>
      <c r="O203" s="1"/>
      <c r="P203" s="1"/>
      <c r="Q203" s="1"/>
      <c r="R203" s="1"/>
      <c r="S203" s="1"/>
      <c r="T203" s="1"/>
      <c r="U203" s="1"/>
      <c r="V203" s="1"/>
      <c r="W203" s="1"/>
      <c r="X203" s="1"/>
      <c r="Y203" s="1"/>
      <c r="Z203" s="1"/>
    </row>
    <row r="204" spans="1:26" ht="12.75" customHeight="1">
      <c r="A204" s="1"/>
      <c r="B204" s="100"/>
      <c r="C204" s="1"/>
      <c r="D204" s="1"/>
      <c r="E204" s="1"/>
      <c r="F204" s="1"/>
      <c r="G204" s="1"/>
      <c r="H204" s="1"/>
      <c r="I204" s="1"/>
      <c r="J204" s="1"/>
      <c r="K204" s="1"/>
      <c r="L204" s="1"/>
      <c r="M204" s="97"/>
      <c r="N204" s="1"/>
      <c r="O204" s="1"/>
      <c r="P204" s="1"/>
      <c r="Q204" s="1"/>
      <c r="R204" s="1"/>
      <c r="S204" s="1"/>
      <c r="T204" s="1"/>
      <c r="U204" s="1"/>
      <c r="V204" s="1"/>
      <c r="W204" s="1"/>
      <c r="X204" s="1"/>
      <c r="Y204" s="1"/>
      <c r="Z204" s="1"/>
    </row>
    <row r="205" spans="1:26" ht="12.75" customHeight="1">
      <c r="A205" s="1"/>
      <c r="B205" s="100"/>
      <c r="C205" s="1"/>
      <c r="D205" s="1"/>
      <c r="E205" s="1"/>
      <c r="F205" s="1"/>
      <c r="G205" s="1"/>
      <c r="H205" s="1"/>
      <c r="I205" s="1"/>
      <c r="J205" s="1"/>
      <c r="K205" s="1"/>
      <c r="L205" s="1"/>
      <c r="M205" s="97"/>
      <c r="N205" s="1"/>
      <c r="O205" s="1"/>
      <c r="P205" s="1"/>
      <c r="Q205" s="1"/>
      <c r="R205" s="1"/>
      <c r="S205" s="1"/>
      <c r="T205" s="1"/>
      <c r="U205" s="1"/>
      <c r="V205" s="1"/>
      <c r="W205" s="1"/>
      <c r="X205" s="1"/>
      <c r="Y205" s="1"/>
      <c r="Z205" s="1"/>
    </row>
    <row r="206" spans="1:26" ht="12.75" customHeight="1">
      <c r="A206" s="1"/>
      <c r="B206" s="110"/>
      <c r="C206" s="106"/>
      <c r="D206" s="106"/>
      <c r="E206" s="106"/>
      <c r="F206" s="106"/>
      <c r="G206" s="106"/>
      <c r="H206" s="106"/>
      <c r="I206" s="106"/>
      <c r="J206" s="106"/>
      <c r="K206" s="106"/>
      <c r="L206" s="106"/>
      <c r="M206" s="107"/>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1">
    <mergeCell ref="H66:M66"/>
    <mergeCell ref="H67:M67"/>
    <mergeCell ref="H68:M68"/>
    <mergeCell ref="B76:C76"/>
    <mergeCell ref="B77:C77"/>
    <mergeCell ref="H61:M61"/>
    <mergeCell ref="H62:M62"/>
    <mergeCell ref="H63:M63"/>
    <mergeCell ref="H64:M64"/>
    <mergeCell ref="H65:M65"/>
    <mergeCell ref="H56:M56"/>
    <mergeCell ref="H57:M57"/>
    <mergeCell ref="H58:M58"/>
    <mergeCell ref="H59:M59"/>
    <mergeCell ref="H60:M60"/>
    <mergeCell ref="H43:M43"/>
    <mergeCell ref="H44:M44"/>
    <mergeCell ref="B47:E47"/>
    <mergeCell ref="B55:M55"/>
    <mergeCell ref="H35:M35"/>
    <mergeCell ref="H36:M36"/>
    <mergeCell ref="H37:M37"/>
    <mergeCell ref="H38:M38"/>
    <mergeCell ref="H39:M39"/>
    <mergeCell ref="H40:M40"/>
    <mergeCell ref="H41:M41"/>
    <mergeCell ref="H54:M54"/>
    <mergeCell ref="H31:M31"/>
    <mergeCell ref="H32:M32"/>
    <mergeCell ref="H33:M33"/>
    <mergeCell ref="H34:M34"/>
    <mergeCell ref="H42:M42"/>
    <mergeCell ref="H28:M28"/>
    <mergeCell ref="H27:M27"/>
    <mergeCell ref="H26:M26"/>
    <mergeCell ref="H29:M29"/>
    <mergeCell ref="H30:M30"/>
    <mergeCell ref="B2:G4"/>
    <mergeCell ref="B6:M6"/>
    <mergeCell ref="B7:M7"/>
    <mergeCell ref="B9:M9"/>
    <mergeCell ref="B17:F17"/>
    <mergeCell ref="B124:M124"/>
    <mergeCell ref="B139:M139"/>
    <mergeCell ref="C163:D163"/>
    <mergeCell ref="C164:D164"/>
    <mergeCell ref="B170:M172"/>
    <mergeCell ref="C160:D160"/>
    <mergeCell ref="F160:G160"/>
    <mergeCell ref="C161:D161"/>
    <mergeCell ref="F161:G161"/>
    <mergeCell ref="C162:D162"/>
    <mergeCell ref="F162:G162"/>
    <mergeCell ref="F163:G163"/>
    <mergeCell ref="F164:G164"/>
    <mergeCell ref="H90:M90"/>
    <mergeCell ref="H91:M91"/>
    <mergeCell ref="H92:M92"/>
    <mergeCell ref="B96:M98"/>
    <mergeCell ref="B100:M100"/>
    <mergeCell ref="H85:M85"/>
    <mergeCell ref="H86:M86"/>
    <mergeCell ref="H87:M87"/>
    <mergeCell ref="H88:M88"/>
    <mergeCell ref="H89:M89"/>
    <mergeCell ref="B75:C75"/>
    <mergeCell ref="H75:M75"/>
    <mergeCell ref="H76:M76"/>
    <mergeCell ref="H80:M80"/>
    <mergeCell ref="H81:M81"/>
    <mergeCell ref="B78:C78"/>
    <mergeCell ref="B79:C79"/>
    <mergeCell ref="H79:M79"/>
    <mergeCell ref="B80:C80"/>
    <mergeCell ref="B81:C81"/>
    <mergeCell ref="H77:M77"/>
    <mergeCell ref="H78:M78"/>
    <mergeCell ref="H69:M69"/>
    <mergeCell ref="H70:M70"/>
    <mergeCell ref="H71:M71"/>
    <mergeCell ref="H74:M74"/>
  </mergeCells>
  <pageMargins left="0.7" right="0.7" top="0.75" bottom="0.75" header="0" footer="0"/>
  <pageSetup orientation="landscape"/>
  <headerFooter>
    <oddFooter>&amp;LCode Collaborator ROI&amp;CPage &amp;P&amp;Rwww.smartbear.com</oddFooter>
  </headerFooter>
  <rowBreaks count="1" manualBreakCount="1">
    <brk id="1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showGridLines="0" workbookViewId="0">
      <selection activeCell="F5" sqref="F5"/>
    </sheetView>
  </sheetViews>
  <sheetFormatPr baseColWidth="10" defaultColWidth="14.5" defaultRowHeight="15" customHeight="1"/>
  <cols>
    <col min="1" max="1" width="4.5" customWidth="1"/>
    <col min="2" max="2" width="34.83203125" customWidth="1"/>
    <col min="3" max="3" width="1.6640625" customWidth="1"/>
    <col min="4" max="5" width="13" customWidth="1"/>
    <col min="6" max="7" width="15.33203125" customWidth="1"/>
    <col min="8" max="8" width="14.6640625" customWidth="1"/>
    <col min="9" max="9" width="17.1640625" customWidth="1"/>
    <col min="10" max="10" width="72.83203125" customWidth="1"/>
    <col min="11" max="13" width="8.83203125" customWidth="1"/>
    <col min="14" max="14" width="11.1640625" customWidth="1"/>
    <col min="15" max="17" width="8.83203125" customWidth="1"/>
    <col min="18" max="18" width="13.1640625" customWidth="1"/>
    <col min="19" max="19" width="12.5" customWidth="1"/>
    <col min="20" max="20" width="14.83203125" customWidth="1"/>
    <col min="21" max="26" width="8.83203125" customWidth="1"/>
  </cols>
  <sheetData>
    <row r="1" spans="2:14" ht="12.75" customHeight="1">
      <c r="C1" s="27"/>
    </row>
    <row r="2" spans="2:14" ht="25" customHeight="1">
      <c r="B2" s="130" t="s">
        <v>171</v>
      </c>
      <c r="C2" s="27"/>
    </row>
    <row r="3" spans="2:14" ht="22" customHeight="1">
      <c r="B3" s="131" t="s">
        <v>172</v>
      </c>
      <c r="C3" s="27"/>
    </row>
    <row r="4" spans="2:14" ht="12.75" customHeight="1">
      <c r="C4" s="27"/>
    </row>
    <row r="5" spans="2:14" ht="12.75" customHeight="1">
      <c r="C5" s="27"/>
    </row>
    <row r="6" spans="2:14" ht="12.75" customHeight="1">
      <c r="B6" s="132"/>
      <c r="C6" s="27"/>
    </row>
    <row r="7" spans="2:14" ht="12.75" customHeight="1">
      <c r="C7" s="27"/>
    </row>
    <row r="8" spans="2:14" ht="12.75" customHeight="1">
      <c r="B8" s="133" t="s">
        <v>173</v>
      </c>
      <c r="C8" s="27"/>
    </row>
    <row r="9" spans="2:14" ht="277.5" customHeight="1">
      <c r="C9" s="27"/>
    </row>
    <row r="10" spans="2:14" ht="23.25" customHeight="1">
      <c r="C10" s="27"/>
      <c r="G10" s="232" t="s">
        <v>174</v>
      </c>
      <c r="H10" s="192"/>
      <c r="I10" s="201"/>
    </row>
    <row r="11" spans="2:14" ht="23.25" customHeight="1">
      <c r="C11" s="27"/>
      <c r="G11" s="134" t="s">
        <v>175</v>
      </c>
      <c r="H11" s="135"/>
      <c r="I11" s="136" t="s">
        <v>176</v>
      </c>
    </row>
    <row r="12" spans="2:14" ht="23.25" customHeight="1">
      <c r="C12" s="27"/>
      <c r="G12" s="137">
        <f>'Chart Data'!D19</f>
        <v>28333.333333333332</v>
      </c>
      <c r="H12" s="138" t="s">
        <v>177</v>
      </c>
      <c r="I12" s="139">
        <f>'Chart Data'!D24</f>
        <v>17279.999999999996</v>
      </c>
    </row>
    <row r="13" spans="2:14" ht="23.25" customHeight="1">
      <c r="C13" s="27"/>
      <c r="G13" s="140">
        <f>'Chart Data'!E5</f>
        <v>340000</v>
      </c>
      <c r="H13" s="141" t="s">
        <v>178</v>
      </c>
      <c r="I13" s="142">
        <f>'Chart Data'!E12</f>
        <v>207359.99999999994</v>
      </c>
    </row>
    <row r="14" spans="2:14" ht="12.75" customHeight="1">
      <c r="C14" s="27"/>
      <c r="F14" s="12"/>
      <c r="G14" s="12"/>
      <c r="H14" s="12" t="s">
        <v>179</v>
      </c>
      <c r="I14" s="12"/>
      <c r="J14" s="12"/>
    </row>
    <row r="15" spans="2:14" ht="12.75" customHeight="1">
      <c r="C15" s="27"/>
    </row>
    <row r="16" spans="2:14" ht="33" customHeight="1">
      <c r="B16" s="143" t="s">
        <v>180</v>
      </c>
      <c r="C16" s="144"/>
      <c r="D16" s="145"/>
      <c r="E16" s="145"/>
      <c r="F16" s="145"/>
      <c r="G16" s="145"/>
      <c r="H16" s="145"/>
      <c r="I16" s="145"/>
      <c r="J16" s="146"/>
      <c r="N16" s="12"/>
    </row>
    <row r="17" spans="1:21" ht="15.75" customHeight="1">
      <c r="B17" s="147" t="s">
        <v>181</v>
      </c>
      <c r="C17" s="58"/>
      <c r="D17" s="58" t="s">
        <v>177</v>
      </c>
      <c r="E17" s="58" t="s">
        <v>178</v>
      </c>
      <c r="F17" s="58" t="s">
        <v>182</v>
      </c>
      <c r="G17" s="58"/>
      <c r="H17" s="58"/>
      <c r="I17" s="58"/>
      <c r="J17" s="148" t="s">
        <v>19</v>
      </c>
      <c r="N17" s="12"/>
    </row>
    <row r="18" spans="1:21" ht="9" customHeight="1">
      <c r="A18" s="12"/>
      <c r="B18" s="149"/>
      <c r="C18" s="150"/>
      <c r="D18" s="150"/>
      <c r="E18" s="8"/>
      <c r="F18" s="151"/>
      <c r="G18" s="151"/>
      <c r="H18" s="151"/>
      <c r="I18" s="151"/>
      <c r="J18" s="152"/>
    </row>
    <row r="19" spans="1:21" ht="60" customHeight="1">
      <c r="B19" s="153" t="s">
        <v>183</v>
      </c>
      <c r="C19" s="154"/>
      <c r="D19" s="155">
        <f>'ROI Calculation Worksheet'!F86</f>
        <v>566.66666666666663</v>
      </c>
      <c r="E19" s="156">
        <f t="shared" ref="E19:E23" si="0">D19*12</f>
        <v>6800</v>
      </c>
      <c r="F19" s="156">
        <f t="shared" ref="F19:F23" si="1">E19*3</f>
        <v>20400</v>
      </c>
      <c r="G19" s="233" t="s">
        <v>184</v>
      </c>
      <c r="H19" s="234"/>
      <c r="I19" s="234"/>
      <c r="J19" s="235"/>
      <c r="N19" s="157"/>
      <c r="O19" s="157"/>
      <c r="P19" s="157"/>
      <c r="Q19" s="157"/>
      <c r="R19" s="157"/>
      <c r="S19" s="157"/>
      <c r="T19" s="157"/>
      <c r="U19" s="157"/>
    </row>
    <row r="20" spans="1:21" ht="77.25" customHeight="1">
      <c r="B20" s="153" t="s">
        <v>185</v>
      </c>
      <c r="C20" s="158"/>
      <c r="D20" s="155">
        <f>'ROI Calculation Worksheet'!F88</f>
        <v>48</v>
      </c>
      <c r="E20" s="155">
        <f t="shared" si="0"/>
        <v>576</v>
      </c>
      <c r="F20" s="155">
        <f t="shared" si="1"/>
        <v>1728</v>
      </c>
      <c r="G20" s="233" t="s">
        <v>186</v>
      </c>
      <c r="H20" s="234"/>
      <c r="I20" s="234"/>
      <c r="J20" s="235"/>
    </row>
    <row r="21" spans="1:21" ht="51" customHeight="1">
      <c r="B21" s="153" t="s">
        <v>187</v>
      </c>
      <c r="C21" s="158"/>
      <c r="D21" s="159">
        <f>'ROI Calculation Worksheet'!F40</f>
        <v>28333.333333333332</v>
      </c>
      <c r="E21" s="159">
        <f t="shared" si="0"/>
        <v>340000</v>
      </c>
      <c r="F21" s="159">
        <f t="shared" si="1"/>
        <v>1020000</v>
      </c>
      <c r="G21" s="233" t="s">
        <v>188</v>
      </c>
      <c r="H21" s="234"/>
      <c r="I21" s="234"/>
      <c r="J21" s="235"/>
    </row>
    <row r="22" spans="1:21" ht="72.75" customHeight="1">
      <c r="B22" s="153" t="s">
        <v>189</v>
      </c>
      <c r="C22" s="154"/>
      <c r="D22" s="159">
        <f>'ROI Calculation Worksheet'!F87</f>
        <v>17279.999999999996</v>
      </c>
      <c r="E22" s="159">
        <f t="shared" si="0"/>
        <v>207359.99999999994</v>
      </c>
      <c r="F22" s="159">
        <f t="shared" si="1"/>
        <v>622079.99999999977</v>
      </c>
      <c r="G22" s="233" t="s">
        <v>190</v>
      </c>
      <c r="H22" s="234"/>
      <c r="I22" s="234"/>
      <c r="J22" s="235"/>
      <c r="N22" s="12"/>
    </row>
    <row r="23" spans="1:21" ht="106.5" customHeight="1">
      <c r="B23" s="153" t="s">
        <v>191</v>
      </c>
      <c r="C23" s="160"/>
      <c r="D23" s="159">
        <f>'ROI Calculation Worksheet'!F89</f>
        <v>44780.416666666664</v>
      </c>
      <c r="E23" s="159">
        <f t="shared" si="0"/>
        <v>537365</v>
      </c>
      <c r="F23" s="159">
        <f t="shared" si="1"/>
        <v>1612095</v>
      </c>
      <c r="G23" s="233" t="s">
        <v>192</v>
      </c>
      <c r="H23" s="234"/>
      <c r="I23" s="234"/>
      <c r="J23" s="235"/>
    </row>
    <row r="24" spans="1:21" ht="12.75" customHeight="1">
      <c r="B24" s="236"/>
      <c r="C24" s="237"/>
      <c r="D24" s="237"/>
      <c r="E24" s="237"/>
      <c r="F24" s="237"/>
      <c r="G24" s="237"/>
      <c r="H24" s="237"/>
      <c r="I24" s="237"/>
      <c r="J24" s="238"/>
      <c r="K24" s="161"/>
      <c r="L24" s="161"/>
      <c r="M24" s="161"/>
      <c r="N24" s="161"/>
      <c r="O24" s="161"/>
    </row>
    <row r="25" spans="1:21" ht="9.75" customHeight="1">
      <c r="B25" s="12"/>
      <c r="C25" s="27"/>
      <c r="D25" s="12"/>
      <c r="E25" s="35"/>
      <c r="F25" s="35"/>
      <c r="G25" s="35"/>
      <c r="H25" s="35"/>
      <c r="I25" s="35"/>
      <c r="J25" s="162"/>
      <c r="N25" s="12"/>
    </row>
    <row r="26" spans="1:21" ht="12.75" customHeight="1">
      <c r="B26" s="163" t="str">
        <f>CONCATENATE("In ",ROUND(D19,0)," fewer hours over one month, Collaborator helped developers find ",(D20)," additional bugs at a cost savings of $",ROUND('ROI Calculation Worksheet'!F40,0)," in review")</f>
        <v>In 567 fewer hours over one month, Collaborator helped developers find 48 additional bugs at a cost savings of $28333 in review</v>
      </c>
      <c r="C26" s="164"/>
      <c r="D26" s="164"/>
      <c r="E26" s="164"/>
      <c r="F26" s="164"/>
      <c r="G26" s="164"/>
      <c r="H26" s="164"/>
      <c r="I26" s="164"/>
      <c r="J26" s="165"/>
    </row>
    <row r="27" spans="1:21" ht="12.75" customHeight="1">
      <c r="B27" s="166" t="str">
        <f>CONCATENATE("time alone (from ROI Calculation Worksheet Step 1).  When you include the higher cost to fix bugs after Development, Collaborator saved $", ROUND(D23,0), ".")</f>
        <v>time alone (from ROI Calculation Worksheet Step 1).  When you include the higher cost to fix bugs after Development, Collaborator saved $44780.</v>
      </c>
      <c r="C27" s="167"/>
      <c r="D27" s="167"/>
      <c r="E27" s="167"/>
      <c r="F27" s="167"/>
      <c r="G27" s="167"/>
      <c r="H27" s="167"/>
      <c r="I27" s="167"/>
      <c r="J27" s="168"/>
    </row>
    <row r="28" spans="1:21" ht="7.5" customHeight="1">
      <c r="B28" s="12"/>
      <c r="C28" s="27"/>
      <c r="D28" s="12"/>
      <c r="E28" s="35"/>
      <c r="F28" s="35"/>
      <c r="G28" s="35"/>
      <c r="H28" s="35"/>
      <c r="I28" s="35"/>
      <c r="J28" s="162"/>
    </row>
    <row r="29" spans="1:21" ht="6.75" customHeight="1">
      <c r="B29" s="12"/>
      <c r="C29" s="27"/>
      <c r="D29" s="12"/>
      <c r="E29" s="35"/>
      <c r="F29" s="35"/>
      <c r="G29" s="35"/>
      <c r="H29" s="35"/>
      <c r="I29" s="35"/>
      <c r="J29" s="162"/>
    </row>
    <row r="30" spans="1:21" ht="12.75" customHeight="1">
      <c r="B30" s="169" t="s">
        <v>193</v>
      </c>
      <c r="C30" s="170"/>
      <c r="D30" s="171"/>
      <c r="E30" s="171"/>
      <c r="F30" s="171"/>
      <c r="G30" s="171"/>
      <c r="H30" s="171"/>
      <c r="I30" s="171"/>
      <c r="J30" s="172"/>
    </row>
    <row r="31" spans="1:21" ht="12.75" customHeight="1">
      <c r="B31" s="98"/>
      <c r="C31" s="27"/>
      <c r="D31" s="12"/>
      <c r="E31" s="12"/>
      <c r="F31" s="12"/>
      <c r="G31" s="12"/>
      <c r="H31" s="12"/>
      <c r="I31" s="12"/>
      <c r="J31" s="13"/>
    </row>
    <row r="32" spans="1:21" ht="15" customHeight="1">
      <c r="B32" s="98" t="s">
        <v>194</v>
      </c>
      <c r="C32" s="27"/>
      <c r="D32" s="12"/>
      <c r="E32" s="12"/>
      <c r="F32" s="12"/>
      <c r="G32" s="12"/>
      <c r="H32" s="12"/>
      <c r="I32" s="12"/>
      <c r="J32" s="13"/>
    </row>
    <row r="33" spans="2:10" ht="15" customHeight="1">
      <c r="B33" s="98" t="s">
        <v>195</v>
      </c>
      <c r="C33" s="27"/>
      <c r="D33" s="12"/>
      <c r="E33" s="12"/>
      <c r="F33" s="12"/>
      <c r="G33" s="12"/>
      <c r="H33" s="12"/>
      <c r="I33" s="12"/>
      <c r="J33" s="13"/>
    </row>
    <row r="34" spans="2:10" ht="15" customHeight="1">
      <c r="B34" s="26" t="s">
        <v>196</v>
      </c>
      <c r="C34" s="27"/>
      <c r="D34" s="12"/>
      <c r="E34" s="12"/>
      <c r="F34" s="12"/>
      <c r="G34" s="12"/>
      <c r="H34" s="12"/>
      <c r="I34" s="12"/>
      <c r="J34" s="13"/>
    </row>
    <row r="35" spans="2:10" ht="15" customHeight="1">
      <c r="B35" s="26" t="s">
        <v>197</v>
      </c>
      <c r="C35" s="27"/>
      <c r="D35" s="12"/>
      <c r="E35" s="12"/>
      <c r="F35" s="12"/>
      <c r="G35" s="12"/>
      <c r="H35" s="12"/>
      <c r="I35" s="12"/>
      <c r="J35" s="13"/>
    </row>
    <row r="36" spans="2:10" ht="15" customHeight="1">
      <c r="B36" s="26" t="s">
        <v>198</v>
      </c>
      <c r="C36" s="27"/>
      <c r="D36" s="12"/>
      <c r="E36" s="12"/>
      <c r="F36" s="12"/>
      <c r="G36" s="12"/>
      <c r="H36" s="12"/>
      <c r="I36" s="12"/>
      <c r="J36" s="13"/>
    </row>
    <row r="37" spans="2:10" ht="14.25" customHeight="1">
      <c r="B37" s="26" t="s">
        <v>199</v>
      </c>
      <c r="C37" s="27"/>
      <c r="D37" s="12"/>
      <c r="E37" s="12"/>
      <c r="F37" s="12"/>
      <c r="G37" s="12"/>
      <c r="H37" s="12"/>
      <c r="I37" s="12"/>
      <c r="J37" s="13"/>
    </row>
    <row r="38" spans="2:10" ht="15" customHeight="1">
      <c r="B38" s="173" t="s">
        <v>4</v>
      </c>
      <c r="C38" s="45"/>
      <c r="D38" s="17"/>
      <c r="E38" s="17"/>
      <c r="F38" s="17"/>
      <c r="G38" s="17"/>
      <c r="H38" s="17"/>
      <c r="I38" s="17"/>
      <c r="J38" s="18"/>
    </row>
    <row r="39" spans="2:10" ht="9.75" customHeight="1">
      <c r="B39" s="174"/>
      <c r="C39" s="175"/>
      <c r="D39" s="174"/>
      <c r="E39" s="174"/>
      <c r="F39" s="174"/>
      <c r="G39" s="174"/>
      <c r="H39" s="174"/>
      <c r="I39" s="174"/>
      <c r="J39" s="1"/>
    </row>
    <row r="40" spans="2:10" ht="6.75" customHeight="1">
      <c r="B40" s="1"/>
      <c r="C40" s="46"/>
      <c r="D40" s="1"/>
      <c r="E40" s="1"/>
      <c r="F40" s="1"/>
      <c r="G40" s="1"/>
      <c r="H40" s="1"/>
      <c r="I40" s="1"/>
      <c r="J40" s="1"/>
    </row>
    <row r="41" spans="2:10" ht="5.25" customHeight="1">
      <c r="C41" s="27"/>
    </row>
    <row r="42" spans="2:10" ht="12.75" customHeight="1">
      <c r="B42" s="239" t="s">
        <v>111</v>
      </c>
      <c r="C42" s="189"/>
      <c r="D42" s="189"/>
      <c r="E42" s="189"/>
      <c r="F42" s="189"/>
      <c r="G42" s="189"/>
      <c r="H42" s="189"/>
      <c r="I42" s="189"/>
      <c r="J42" s="240"/>
    </row>
    <row r="43" spans="2:10" ht="15" customHeight="1">
      <c r="B43" s="176" t="s">
        <v>200</v>
      </c>
      <c r="C43" s="27"/>
      <c r="D43" s="12"/>
      <c r="E43" s="12"/>
      <c r="F43" s="12"/>
      <c r="G43" s="12"/>
      <c r="H43" s="12"/>
      <c r="I43" s="12"/>
      <c r="J43" s="13"/>
    </row>
    <row r="44" spans="2:10" ht="12.75" customHeight="1">
      <c r="B44" s="26"/>
      <c r="C44" s="27"/>
      <c r="D44" s="12"/>
      <c r="E44" s="12"/>
      <c r="F44" s="12"/>
      <c r="G44" s="12"/>
      <c r="H44" s="12"/>
      <c r="I44" s="12"/>
      <c r="J44" s="13"/>
    </row>
    <row r="45" spans="2:10" ht="15" customHeight="1">
      <c r="B45" s="177" t="s">
        <v>201</v>
      </c>
      <c r="C45" s="27"/>
      <c r="D45" s="12"/>
      <c r="E45" s="12"/>
      <c r="F45" s="12"/>
      <c r="G45" s="12"/>
      <c r="H45" s="12"/>
      <c r="I45" s="12"/>
      <c r="J45" s="13"/>
    </row>
    <row r="46" spans="2:10" ht="15" customHeight="1">
      <c r="B46" s="177" t="s">
        <v>202</v>
      </c>
      <c r="C46" s="27"/>
      <c r="D46" s="12"/>
      <c r="E46" s="12"/>
      <c r="F46" s="12"/>
      <c r="G46" s="12"/>
      <c r="H46" s="12"/>
      <c r="I46" s="12"/>
      <c r="J46" s="13"/>
    </row>
    <row r="47" spans="2:10" ht="15" customHeight="1">
      <c r="B47" s="26" t="s">
        <v>203</v>
      </c>
      <c r="C47" s="27"/>
      <c r="D47" s="12"/>
      <c r="E47" s="12"/>
      <c r="F47" s="12"/>
      <c r="G47" s="12"/>
      <c r="H47" s="12"/>
      <c r="I47" s="12"/>
      <c r="J47" s="13"/>
    </row>
    <row r="48" spans="2:10" ht="15" customHeight="1">
      <c r="B48" s="177" t="s">
        <v>204</v>
      </c>
      <c r="C48" s="27"/>
      <c r="D48" s="12"/>
      <c r="E48" s="12"/>
      <c r="F48" s="12"/>
      <c r="G48" s="12"/>
      <c r="H48" s="12"/>
      <c r="I48" s="12"/>
      <c r="J48" s="13"/>
    </row>
    <row r="49" spans="2:10" ht="15" customHeight="1">
      <c r="B49" s="26" t="s">
        <v>205</v>
      </c>
      <c r="C49" s="27"/>
      <c r="D49" s="12"/>
      <c r="E49" s="12"/>
      <c r="F49" s="12"/>
      <c r="G49" s="12"/>
      <c r="H49" s="12"/>
      <c r="I49" s="12"/>
      <c r="J49" s="13"/>
    </row>
    <row r="50" spans="2:10" ht="15" customHeight="1">
      <c r="B50" s="177" t="s">
        <v>206</v>
      </c>
      <c r="C50" s="27"/>
      <c r="D50" s="12"/>
      <c r="E50" s="12"/>
      <c r="F50" s="12"/>
      <c r="G50" s="12"/>
      <c r="H50" s="12"/>
      <c r="I50" s="12"/>
      <c r="J50" s="13"/>
    </row>
    <row r="51" spans="2:10" ht="15" customHeight="1">
      <c r="B51" s="177"/>
      <c r="C51" s="27"/>
      <c r="D51" s="12"/>
      <c r="E51" s="12"/>
      <c r="F51" s="12"/>
      <c r="G51" s="12"/>
      <c r="H51" s="12"/>
      <c r="I51" s="12"/>
      <c r="J51" s="13"/>
    </row>
    <row r="52" spans="2:10" ht="12.75" customHeight="1">
      <c r="B52" s="176" t="s">
        <v>207</v>
      </c>
      <c r="C52" s="27"/>
      <c r="D52" s="12"/>
      <c r="E52" s="12"/>
      <c r="F52" s="12"/>
      <c r="G52" s="12"/>
      <c r="H52" s="12"/>
      <c r="I52" s="12"/>
      <c r="J52" s="13"/>
    </row>
    <row r="53" spans="2:10" ht="12.75" customHeight="1">
      <c r="B53" s="176" t="s">
        <v>208</v>
      </c>
      <c r="C53" s="27"/>
      <c r="D53" s="12"/>
      <c r="E53" s="12"/>
      <c r="F53" s="12"/>
      <c r="G53" s="12"/>
      <c r="H53" s="12"/>
      <c r="I53" s="12"/>
      <c r="J53" s="13"/>
    </row>
    <row r="54" spans="2:10" ht="12.75" customHeight="1">
      <c r="B54" s="176" t="s">
        <v>209</v>
      </c>
      <c r="C54" s="27"/>
      <c r="D54" s="12"/>
      <c r="E54" s="12"/>
      <c r="F54" s="12"/>
      <c r="G54" s="12"/>
      <c r="H54" s="12"/>
      <c r="I54" s="12"/>
      <c r="J54" s="13"/>
    </row>
    <row r="55" spans="2:10" ht="12.75" customHeight="1">
      <c r="B55" s="173"/>
      <c r="C55" s="45"/>
      <c r="D55" s="17"/>
      <c r="E55" s="17"/>
      <c r="F55" s="17"/>
      <c r="G55" s="17"/>
      <c r="H55" s="17"/>
      <c r="I55" s="17"/>
      <c r="J55" s="18"/>
    </row>
    <row r="56" spans="2:10" ht="12.75" customHeight="1">
      <c r="C56" s="27"/>
    </row>
    <row r="57" spans="2:10" ht="12.75" customHeight="1">
      <c r="C57" s="27"/>
    </row>
    <row r="58" spans="2:10" ht="12.75" customHeight="1">
      <c r="C58" s="27"/>
    </row>
    <row r="59" spans="2:10" ht="12.75" customHeight="1">
      <c r="C59" s="27"/>
    </row>
    <row r="60" spans="2:10" ht="12.75" customHeight="1">
      <c r="C60" s="27"/>
    </row>
    <row r="61" spans="2:10" ht="12.75" customHeight="1">
      <c r="C61" s="27"/>
    </row>
    <row r="62" spans="2:10" ht="12.75" customHeight="1">
      <c r="C62" s="27"/>
    </row>
    <row r="63" spans="2:10" ht="12.75" customHeight="1">
      <c r="C63" s="27"/>
    </row>
    <row r="64" spans="2:10" ht="12.75" customHeight="1">
      <c r="C64" s="27"/>
    </row>
    <row r="65" spans="3:3" ht="12.75" customHeight="1">
      <c r="C65" s="27"/>
    </row>
    <row r="66" spans="3:3" ht="12.75" customHeight="1">
      <c r="C66" s="27"/>
    </row>
    <row r="67" spans="3:3" ht="12.75" customHeight="1">
      <c r="C67" s="27"/>
    </row>
    <row r="68" spans="3:3" ht="12.75" customHeight="1">
      <c r="C68" s="27"/>
    </row>
    <row r="69" spans="3:3" ht="12.75" customHeight="1">
      <c r="C69" s="27"/>
    </row>
    <row r="70" spans="3:3" ht="12.75" customHeight="1">
      <c r="C70" s="27"/>
    </row>
    <row r="71" spans="3:3" ht="12.75" customHeight="1">
      <c r="C71" s="27"/>
    </row>
    <row r="72" spans="3:3" ht="12.75" customHeight="1">
      <c r="C72" s="27"/>
    </row>
    <row r="73" spans="3:3" ht="12.75" customHeight="1">
      <c r="C73" s="27"/>
    </row>
    <row r="74" spans="3:3" ht="12.75" customHeight="1">
      <c r="C74" s="27"/>
    </row>
    <row r="75" spans="3:3" ht="12.75" customHeight="1">
      <c r="C75" s="27"/>
    </row>
    <row r="76" spans="3:3" ht="12.75" customHeight="1">
      <c r="C76" s="27"/>
    </row>
    <row r="77" spans="3:3" ht="12.75" customHeight="1">
      <c r="C77" s="27"/>
    </row>
    <row r="78" spans="3:3" ht="12.75" customHeight="1">
      <c r="C78" s="27"/>
    </row>
    <row r="79" spans="3:3" ht="12.75" customHeight="1">
      <c r="C79" s="27"/>
    </row>
    <row r="80" spans="3:3" ht="12.75" customHeight="1">
      <c r="C80" s="27"/>
    </row>
    <row r="81" spans="3:3" ht="12.75" customHeight="1">
      <c r="C81" s="27"/>
    </row>
    <row r="82" spans="3:3" ht="12.75" customHeight="1">
      <c r="C82" s="27"/>
    </row>
    <row r="83" spans="3:3" ht="12.75" customHeight="1">
      <c r="C83" s="27"/>
    </row>
    <row r="84" spans="3:3" ht="12.75" customHeight="1">
      <c r="C84" s="27"/>
    </row>
    <row r="85" spans="3:3" ht="12.75" customHeight="1">
      <c r="C85" s="27"/>
    </row>
    <row r="86" spans="3:3" ht="12.75" customHeight="1">
      <c r="C86" s="27"/>
    </row>
    <row r="87" spans="3:3" ht="12.75" customHeight="1">
      <c r="C87" s="27"/>
    </row>
    <row r="88" spans="3:3" ht="12.75" customHeight="1">
      <c r="C88" s="27"/>
    </row>
    <row r="89" spans="3:3" ht="12.75" customHeight="1">
      <c r="C89" s="27"/>
    </row>
    <row r="90" spans="3:3" ht="12.75" customHeight="1">
      <c r="C90" s="27"/>
    </row>
    <row r="91" spans="3:3" ht="12.75" customHeight="1">
      <c r="C91" s="27"/>
    </row>
    <row r="92" spans="3:3" ht="12.75" customHeight="1">
      <c r="C92" s="27"/>
    </row>
    <row r="93" spans="3:3" ht="12.75" customHeight="1">
      <c r="C93" s="27"/>
    </row>
    <row r="94" spans="3:3" ht="12.75" customHeight="1">
      <c r="C94" s="27"/>
    </row>
    <row r="95" spans="3:3" ht="12.75" customHeight="1">
      <c r="C95" s="27"/>
    </row>
    <row r="96" spans="3:3" ht="12.75" customHeight="1">
      <c r="C96" s="27"/>
    </row>
    <row r="97" spans="3:3" ht="12.75" customHeight="1">
      <c r="C97" s="27"/>
    </row>
    <row r="98" spans="3:3" ht="12.75" customHeight="1">
      <c r="C98" s="27"/>
    </row>
    <row r="99" spans="3:3" ht="12.75" customHeight="1">
      <c r="C99" s="27"/>
    </row>
    <row r="100" spans="3:3" ht="12.75" customHeight="1">
      <c r="C100" s="27"/>
    </row>
    <row r="101" spans="3:3" ht="12.75" customHeight="1">
      <c r="C101" s="27"/>
    </row>
    <row r="102" spans="3:3" ht="12.75" customHeight="1">
      <c r="C102" s="27"/>
    </row>
    <row r="103" spans="3:3" ht="12.75" customHeight="1">
      <c r="C103" s="27"/>
    </row>
    <row r="104" spans="3:3" ht="12.75" customHeight="1">
      <c r="C104" s="27"/>
    </row>
    <row r="105" spans="3:3" ht="12.75" customHeight="1">
      <c r="C105" s="27"/>
    </row>
    <row r="106" spans="3:3" ht="12.75" customHeight="1">
      <c r="C106" s="27"/>
    </row>
    <row r="107" spans="3:3" ht="12.75" customHeight="1">
      <c r="C107" s="27"/>
    </row>
    <row r="108" spans="3:3" ht="12.75" customHeight="1">
      <c r="C108" s="27"/>
    </row>
    <row r="109" spans="3:3" ht="12.75" customHeight="1">
      <c r="C109" s="27"/>
    </row>
    <row r="110" spans="3:3" ht="12.75" customHeight="1">
      <c r="C110" s="27"/>
    </row>
    <row r="111" spans="3:3" ht="12.75" customHeight="1">
      <c r="C111" s="27"/>
    </row>
    <row r="112" spans="3:3" ht="12.75" customHeight="1">
      <c r="C112" s="27"/>
    </row>
    <row r="113" spans="3:3" ht="12.75" customHeight="1">
      <c r="C113" s="27"/>
    </row>
    <row r="114" spans="3:3" ht="12.75" customHeight="1">
      <c r="C114" s="27"/>
    </row>
    <row r="115" spans="3:3" ht="12.75" customHeight="1">
      <c r="C115" s="27"/>
    </row>
    <row r="116" spans="3:3" ht="12.75" customHeight="1">
      <c r="C116" s="27"/>
    </row>
    <row r="117" spans="3:3" ht="12.75" customHeight="1">
      <c r="C117" s="27"/>
    </row>
    <row r="118" spans="3:3" ht="12.75" customHeight="1">
      <c r="C118" s="27"/>
    </row>
    <row r="119" spans="3:3" ht="12.75" customHeight="1">
      <c r="C119" s="27"/>
    </row>
    <row r="120" spans="3:3" ht="12.75" customHeight="1">
      <c r="C120" s="27"/>
    </row>
    <row r="121" spans="3:3" ht="12.75" customHeight="1">
      <c r="C121" s="27"/>
    </row>
    <row r="122" spans="3:3" ht="12.75" customHeight="1">
      <c r="C122" s="27"/>
    </row>
    <row r="123" spans="3:3" ht="12.75" customHeight="1">
      <c r="C123" s="27"/>
    </row>
    <row r="124" spans="3:3" ht="12.75" customHeight="1">
      <c r="C124" s="27"/>
    </row>
    <row r="125" spans="3:3" ht="12.75" customHeight="1">
      <c r="C125" s="27"/>
    </row>
    <row r="126" spans="3:3" ht="12.75" customHeight="1">
      <c r="C126" s="27"/>
    </row>
    <row r="127" spans="3:3" ht="12.75" customHeight="1">
      <c r="C127" s="27"/>
    </row>
    <row r="128" spans="3:3" ht="12.75" customHeight="1">
      <c r="C128" s="27"/>
    </row>
    <row r="129" spans="3:3" ht="12.75" customHeight="1">
      <c r="C129" s="27"/>
    </row>
    <row r="130" spans="3:3" ht="12.75" customHeight="1">
      <c r="C130" s="27"/>
    </row>
    <row r="131" spans="3:3" ht="12.75" customHeight="1">
      <c r="C131" s="27"/>
    </row>
    <row r="132" spans="3:3" ht="12.75" customHeight="1">
      <c r="C132" s="27"/>
    </row>
    <row r="133" spans="3:3" ht="12.75" customHeight="1">
      <c r="C133" s="27"/>
    </row>
    <row r="134" spans="3:3" ht="12.75" customHeight="1">
      <c r="C134" s="27"/>
    </row>
    <row r="135" spans="3:3" ht="12.75" customHeight="1">
      <c r="C135" s="27"/>
    </row>
    <row r="136" spans="3:3" ht="12.75" customHeight="1">
      <c r="C136" s="27"/>
    </row>
    <row r="137" spans="3:3" ht="12.75" customHeight="1">
      <c r="C137" s="27"/>
    </row>
    <row r="138" spans="3:3" ht="12.75" customHeight="1">
      <c r="C138" s="27"/>
    </row>
    <row r="139" spans="3:3" ht="12.75" customHeight="1">
      <c r="C139" s="27"/>
    </row>
    <row r="140" spans="3:3" ht="12.75" customHeight="1">
      <c r="C140" s="27"/>
    </row>
    <row r="141" spans="3:3" ht="12.75" customHeight="1">
      <c r="C141" s="27"/>
    </row>
    <row r="142" spans="3:3" ht="12.75" customHeight="1">
      <c r="C142" s="27"/>
    </row>
    <row r="143" spans="3:3" ht="12.75" customHeight="1">
      <c r="C143" s="27"/>
    </row>
    <row r="144" spans="3:3" ht="12.75" customHeight="1">
      <c r="C144" s="27"/>
    </row>
    <row r="145" spans="3:3" ht="12.75" customHeight="1">
      <c r="C145" s="27"/>
    </row>
    <row r="146" spans="3:3" ht="12.75" customHeight="1">
      <c r="C146" s="27"/>
    </row>
    <row r="147" spans="3:3" ht="12.75" customHeight="1">
      <c r="C147" s="27"/>
    </row>
    <row r="148" spans="3:3" ht="12.75" customHeight="1">
      <c r="C148" s="27"/>
    </row>
    <row r="149" spans="3:3" ht="12.75" customHeight="1">
      <c r="C149" s="27"/>
    </row>
    <row r="150" spans="3:3" ht="12.75" customHeight="1">
      <c r="C150" s="27"/>
    </row>
    <row r="151" spans="3:3" ht="12.75" customHeight="1">
      <c r="C151" s="27"/>
    </row>
    <row r="152" spans="3:3" ht="12.75" customHeight="1">
      <c r="C152" s="27"/>
    </row>
    <row r="153" spans="3:3" ht="12.75" customHeight="1">
      <c r="C153" s="27"/>
    </row>
    <row r="154" spans="3:3" ht="12.75" customHeight="1">
      <c r="C154" s="27"/>
    </row>
    <row r="155" spans="3:3" ht="12.75" customHeight="1">
      <c r="C155" s="27"/>
    </row>
    <row r="156" spans="3:3" ht="12.75" customHeight="1">
      <c r="C156" s="27"/>
    </row>
    <row r="157" spans="3:3" ht="12.75" customHeight="1">
      <c r="C157" s="27"/>
    </row>
    <row r="158" spans="3:3" ht="12.75" customHeight="1">
      <c r="C158" s="27"/>
    </row>
    <row r="159" spans="3:3" ht="12.75" customHeight="1">
      <c r="C159" s="27"/>
    </row>
    <row r="160" spans="3:3" ht="12.75" customHeight="1">
      <c r="C160" s="27"/>
    </row>
    <row r="161" spans="3:3" ht="12.75" customHeight="1">
      <c r="C161" s="27"/>
    </row>
    <row r="162" spans="3:3" ht="12.75" customHeight="1">
      <c r="C162" s="27"/>
    </row>
    <row r="163" spans="3:3" ht="12.75" customHeight="1">
      <c r="C163" s="27"/>
    </row>
    <row r="164" spans="3:3" ht="12.75" customHeight="1">
      <c r="C164" s="27"/>
    </row>
    <row r="165" spans="3:3" ht="12.75" customHeight="1">
      <c r="C165" s="27"/>
    </row>
    <row r="166" spans="3:3" ht="12.75" customHeight="1">
      <c r="C166" s="27"/>
    </row>
    <row r="167" spans="3:3" ht="12.75" customHeight="1">
      <c r="C167" s="27"/>
    </row>
    <row r="168" spans="3:3" ht="12.75" customHeight="1">
      <c r="C168" s="27"/>
    </row>
    <row r="169" spans="3:3" ht="12.75" customHeight="1">
      <c r="C169" s="27"/>
    </row>
    <row r="170" spans="3:3" ht="12.75" customHeight="1">
      <c r="C170" s="27"/>
    </row>
    <row r="171" spans="3:3" ht="12.75" customHeight="1">
      <c r="C171" s="27"/>
    </row>
    <row r="172" spans="3:3" ht="12.75" customHeight="1">
      <c r="C172" s="27"/>
    </row>
    <row r="173" spans="3:3" ht="12.75" customHeight="1">
      <c r="C173" s="27"/>
    </row>
    <row r="174" spans="3:3" ht="12.75" customHeight="1">
      <c r="C174" s="27"/>
    </row>
    <row r="175" spans="3:3" ht="12.75" customHeight="1">
      <c r="C175" s="27"/>
    </row>
    <row r="176" spans="3:3" ht="12.75" customHeight="1">
      <c r="C176" s="27"/>
    </row>
    <row r="177" spans="3:3" ht="12.75" customHeight="1">
      <c r="C177" s="27"/>
    </row>
    <row r="178" spans="3:3" ht="12.75" customHeight="1">
      <c r="C178" s="27"/>
    </row>
    <row r="179" spans="3:3" ht="12.75" customHeight="1">
      <c r="C179" s="27"/>
    </row>
    <row r="180" spans="3:3" ht="12.75" customHeight="1">
      <c r="C180" s="27"/>
    </row>
    <row r="181" spans="3:3" ht="12.75" customHeight="1">
      <c r="C181" s="27"/>
    </row>
    <row r="182" spans="3:3" ht="12.75" customHeight="1">
      <c r="C182" s="27"/>
    </row>
    <row r="183" spans="3:3" ht="12.75" customHeight="1">
      <c r="C183" s="27"/>
    </row>
    <row r="184" spans="3:3" ht="12.75" customHeight="1">
      <c r="C184" s="27"/>
    </row>
    <row r="185" spans="3:3" ht="12.75" customHeight="1">
      <c r="C185" s="27"/>
    </row>
    <row r="186" spans="3:3" ht="12.75" customHeight="1">
      <c r="C186" s="27"/>
    </row>
    <row r="187" spans="3:3" ht="12.75" customHeight="1">
      <c r="C187" s="27"/>
    </row>
    <row r="188" spans="3:3" ht="12.75" customHeight="1">
      <c r="C188" s="27"/>
    </row>
    <row r="189" spans="3:3" ht="12.75" customHeight="1">
      <c r="C189" s="27"/>
    </row>
    <row r="190" spans="3:3" ht="12.75" customHeight="1">
      <c r="C190" s="27"/>
    </row>
    <row r="191" spans="3:3" ht="12.75" customHeight="1">
      <c r="C191" s="27"/>
    </row>
    <row r="192" spans="3:3" ht="12.75" customHeight="1">
      <c r="C192" s="27"/>
    </row>
    <row r="193" spans="3:3" ht="12.75" customHeight="1">
      <c r="C193" s="27"/>
    </row>
    <row r="194" spans="3:3" ht="12.75" customHeight="1">
      <c r="C194" s="27"/>
    </row>
    <row r="195" spans="3:3" ht="12.75" customHeight="1">
      <c r="C195" s="27"/>
    </row>
    <row r="196" spans="3:3" ht="12.75" customHeight="1">
      <c r="C196" s="27"/>
    </row>
    <row r="197" spans="3:3" ht="12.75" customHeight="1">
      <c r="C197" s="27"/>
    </row>
    <row r="198" spans="3:3" ht="12.75" customHeight="1">
      <c r="C198" s="27"/>
    </row>
    <row r="199" spans="3:3" ht="12.75" customHeight="1">
      <c r="C199" s="27"/>
    </row>
    <row r="200" spans="3:3" ht="12.75" customHeight="1">
      <c r="C200" s="27"/>
    </row>
    <row r="201" spans="3:3" ht="12.75" customHeight="1">
      <c r="C201" s="27"/>
    </row>
    <row r="202" spans="3:3" ht="12.75" customHeight="1">
      <c r="C202" s="27"/>
    </row>
    <row r="203" spans="3:3" ht="12.75" customHeight="1">
      <c r="C203" s="27"/>
    </row>
    <row r="204" spans="3:3" ht="12.75" customHeight="1">
      <c r="C204" s="27"/>
    </row>
    <row r="205" spans="3:3" ht="12.75" customHeight="1">
      <c r="C205" s="27"/>
    </row>
    <row r="206" spans="3:3" ht="12.75" customHeight="1">
      <c r="C206" s="27"/>
    </row>
    <row r="207" spans="3:3" ht="12.75" customHeight="1">
      <c r="C207" s="27"/>
    </row>
    <row r="208" spans="3:3" ht="12.75" customHeight="1">
      <c r="C208" s="27"/>
    </row>
    <row r="209" spans="3:3" ht="12.75" customHeight="1">
      <c r="C209" s="27"/>
    </row>
    <row r="210" spans="3:3" ht="12.75" customHeight="1">
      <c r="C210" s="27"/>
    </row>
    <row r="211" spans="3:3" ht="12.75" customHeight="1">
      <c r="C211" s="27"/>
    </row>
    <row r="212" spans="3:3" ht="12.75" customHeight="1">
      <c r="C212" s="27"/>
    </row>
    <row r="213" spans="3:3" ht="12.75" customHeight="1">
      <c r="C213" s="27"/>
    </row>
    <row r="214" spans="3:3" ht="12.75" customHeight="1">
      <c r="C214" s="27"/>
    </row>
    <row r="215" spans="3:3" ht="12.75" customHeight="1">
      <c r="C215" s="27"/>
    </row>
    <row r="216" spans="3:3" ht="12.75" customHeight="1">
      <c r="C216" s="27"/>
    </row>
    <row r="217" spans="3:3" ht="12.75" customHeight="1">
      <c r="C217" s="27"/>
    </row>
    <row r="218" spans="3:3" ht="12.75" customHeight="1">
      <c r="C218" s="27"/>
    </row>
    <row r="219" spans="3:3" ht="12.75" customHeight="1">
      <c r="C219" s="27"/>
    </row>
    <row r="220" spans="3:3" ht="12.75" customHeight="1">
      <c r="C220" s="27"/>
    </row>
    <row r="221" spans="3:3" ht="12.75" customHeight="1">
      <c r="C221" s="27"/>
    </row>
    <row r="222" spans="3:3" ht="12.75" customHeight="1">
      <c r="C222" s="27"/>
    </row>
    <row r="223" spans="3:3" ht="12.75" customHeight="1">
      <c r="C223" s="27"/>
    </row>
    <row r="224" spans="3:3" ht="12.75" customHeight="1">
      <c r="C224" s="27"/>
    </row>
    <row r="225" spans="3:3" ht="12.75" customHeight="1">
      <c r="C225" s="27"/>
    </row>
    <row r="226" spans="3:3" ht="12.75" customHeight="1">
      <c r="C226" s="27"/>
    </row>
    <row r="227" spans="3:3" ht="12.75" customHeight="1">
      <c r="C227" s="27"/>
    </row>
    <row r="228" spans="3:3" ht="12.75" customHeight="1">
      <c r="C228" s="27"/>
    </row>
    <row r="229" spans="3:3" ht="12.75" customHeight="1">
      <c r="C229" s="27"/>
    </row>
    <row r="230" spans="3:3" ht="12.75" customHeight="1">
      <c r="C230" s="27"/>
    </row>
    <row r="231" spans="3:3" ht="12.75" customHeight="1">
      <c r="C231" s="27"/>
    </row>
    <row r="232" spans="3:3" ht="12.75" customHeight="1">
      <c r="C232" s="27"/>
    </row>
    <row r="233" spans="3:3" ht="12.75" customHeight="1">
      <c r="C233" s="27"/>
    </row>
    <row r="234" spans="3:3" ht="12.75" customHeight="1">
      <c r="C234" s="27"/>
    </row>
    <row r="235" spans="3:3" ht="12.75" customHeight="1">
      <c r="C235" s="27"/>
    </row>
    <row r="236" spans="3:3" ht="12.75" customHeight="1">
      <c r="C236" s="27"/>
    </row>
    <row r="237" spans="3:3" ht="12.75" customHeight="1">
      <c r="C237" s="27"/>
    </row>
    <row r="238" spans="3:3" ht="12.75" customHeight="1">
      <c r="C238" s="27"/>
    </row>
    <row r="239" spans="3:3" ht="12.75" customHeight="1">
      <c r="C239" s="27"/>
    </row>
    <row r="240" spans="3:3" ht="12.75" customHeight="1">
      <c r="C240" s="27"/>
    </row>
    <row r="241" spans="3:3" ht="12.75" customHeight="1">
      <c r="C241" s="27"/>
    </row>
    <row r="242" spans="3:3" ht="12.75" customHeight="1">
      <c r="C242" s="27"/>
    </row>
    <row r="243" spans="3:3" ht="12.75" customHeight="1">
      <c r="C243" s="27"/>
    </row>
    <row r="244" spans="3:3" ht="12.75" customHeight="1">
      <c r="C244" s="27"/>
    </row>
    <row r="245" spans="3:3" ht="12.75" customHeight="1">
      <c r="C245" s="27"/>
    </row>
    <row r="246" spans="3:3" ht="12.75" customHeight="1">
      <c r="C246" s="27"/>
    </row>
    <row r="247" spans="3:3" ht="12.75" customHeight="1">
      <c r="C247" s="27"/>
    </row>
    <row r="248" spans="3:3" ht="12.75" customHeight="1">
      <c r="C248" s="27"/>
    </row>
    <row r="249" spans="3:3" ht="12.75" customHeight="1">
      <c r="C249" s="27"/>
    </row>
    <row r="250" spans="3:3" ht="12.75" customHeight="1">
      <c r="C250" s="27"/>
    </row>
    <row r="251" spans="3:3" ht="12.75" customHeight="1">
      <c r="C251" s="27"/>
    </row>
    <row r="252" spans="3:3" ht="12.75" customHeight="1">
      <c r="C252" s="27"/>
    </row>
    <row r="253" spans="3:3" ht="12.75" customHeight="1">
      <c r="C253" s="27"/>
    </row>
    <row r="254" spans="3:3" ht="12.75" customHeight="1">
      <c r="C254" s="27"/>
    </row>
    <row r="255" spans="3:3" ht="12.75" customHeight="1">
      <c r="C255" s="27"/>
    </row>
    <row r="256" spans="3:3" ht="12.75" customHeight="1">
      <c r="C256" s="27"/>
    </row>
    <row r="257" spans="3:3" ht="12.75" customHeight="1">
      <c r="C257" s="27"/>
    </row>
    <row r="258" spans="3:3" ht="12.75" customHeight="1">
      <c r="C258" s="27"/>
    </row>
    <row r="259" spans="3:3" ht="12.75" customHeight="1">
      <c r="C259" s="27"/>
    </row>
    <row r="260" spans="3:3" ht="12.75" customHeight="1">
      <c r="C260" s="27"/>
    </row>
    <row r="261" spans="3:3" ht="12.75" customHeight="1">
      <c r="C261" s="27"/>
    </row>
    <row r="262" spans="3:3" ht="12.75" customHeight="1">
      <c r="C262" s="27"/>
    </row>
    <row r="263" spans="3:3" ht="12.75" customHeight="1">
      <c r="C263" s="27"/>
    </row>
    <row r="264" spans="3:3" ht="12.75" customHeight="1">
      <c r="C264" s="27"/>
    </row>
    <row r="265" spans="3:3" ht="12.75" customHeight="1">
      <c r="C265" s="27"/>
    </row>
    <row r="266" spans="3:3" ht="12.75" customHeight="1">
      <c r="C266" s="27"/>
    </row>
    <row r="267" spans="3:3" ht="12.75" customHeight="1">
      <c r="C267" s="27"/>
    </row>
    <row r="268" spans="3:3" ht="12.75" customHeight="1">
      <c r="C268" s="27"/>
    </row>
    <row r="269" spans="3:3" ht="12.75" customHeight="1">
      <c r="C269" s="27"/>
    </row>
    <row r="270" spans="3:3" ht="12.75" customHeight="1">
      <c r="C270" s="27"/>
    </row>
    <row r="271" spans="3:3" ht="12.75" customHeight="1">
      <c r="C271" s="27"/>
    </row>
    <row r="272" spans="3:3" ht="12.75" customHeight="1">
      <c r="C272" s="27"/>
    </row>
    <row r="273" spans="3:3" ht="12.75" customHeight="1">
      <c r="C273" s="27"/>
    </row>
    <row r="274" spans="3:3" ht="12.75" customHeight="1">
      <c r="C274" s="27"/>
    </row>
    <row r="275" spans="3:3" ht="12.75" customHeight="1">
      <c r="C275" s="27"/>
    </row>
    <row r="276" spans="3:3" ht="12.75" customHeight="1">
      <c r="C276" s="27"/>
    </row>
    <row r="277" spans="3:3" ht="12.75" customHeight="1">
      <c r="C277" s="27"/>
    </row>
    <row r="278" spans="3:3" ht="12.75" customHeight="1">
      <c r="C278" s="27"/>
    </row>
    <row r="279" spans="3:3" ht="12.75" customHeight="1">
      <c r="C279" s="27"/>
    </row>
    <row r="280" spans="3:3" ht="12.75" customHeight="1">
      <c r="C280" s="27"/>
    </row>
    <row r="281" spans="3:3" ht="12.75" customHeight="1">
      <c r="C281" s="27"/>
    </row>
    <row r="282" spans="3:3" ht="12.75" customHeight="1">
      <c r="C282" s="27"/>
    </row>
    <row r="283" spans="3:3" ht="12.75" customHeight="1">
      <c r="C283" s="27"/>
    </row>
    <row r="284" spans="3:3" ht="12.75" customHeight="1">
      <c r="C284" s="27"/>
    </row>
    <row r="285" spans="3:3" ht="12.75" customHeight="1">
      <c r="C285" s="27"/>
    </row>
    <row r="286" spans="3:3" ht="12.75" customHeight="1">
      <c r="C286" s="27"/>
    </row>
    <row r="287" spans="3:3" ht="12.75" customHeight="1">
      <c r="C287" s="27"/>
    </row>
    <row r="288" spans="3:3" ht="12.75" customHeight="1">
      <c r="C288" s="27"/>
    </row>
    <row r="289" spans="3:3" ht="12.75" customHeight="1">
      <c r="C289" s="27"/>
    </row>
    <row r="290" spans="3:3" ht="12.75" customHeight="1">
      <c r="C290" s="27"/>
    </row>
    <row r="291" spans="3:3" ht="12.75" customHeight="1">
      <c r="C291" s="27"/>
    </row>
    <row r="292" spans="3:3" ht="12.75" customHeight="1">
      <c r="C292" s="27"/>
    </row>
    <row r="293" spans="3:3" ht="12.75" customHeight="1">
      <c r="C293" s="27"/>
    </row>
    <row r="294" spans="3:3" ht="12.75" customHeight="1">
      <c r="C294" s="27"/>
    </row>
    <row r="295" spans="3:3" ht="12.75" customHeight="1">
      <c r="C295" s="27"/>
    </row>
    <row r="296" spans="3:3" ht="12.75" customHeight="1">
      <c r="C296" s="27"/>
    </row>
    <row r="297" spans="3:3" ht="12.75" customHeight="1">
      <c r="C297" s="27"/>
    </row>
    <row r="298" spans="3:3" ht="12.75" customHeight="1">
      <c r="C298" s="27"/>
    </row>
    <row r="299" spans="3:3" ht="12.75" customHeight="1">
      <c r="C299" s="27"/>
    </row>
    <row r="300" spans="3:3" ht="12.75" customHeight="1">
      <c r="C300" s="27"/>
    </row>
    <row r="301" spans="3:3" ht="12.75" customHeight="1">
      <c r="C301" s="27"/>
    </row>
    <row r="302" spans="3:3" ht="12.75" customHeight="1">
      <c r="C302" s="27"/>
    </row>
    <row r="303" spans="3:3" ht="12.75" customHeight="1">
      <c r="C303" s="27"/>
    </row>
    <row r="304" spans="3:3" ht="12.75" customHeight="1">
      <c r="C304" s="27"/>
    </row>
    <row r="305" spans="3:3" ht="12.75" customHeight="1">
      <c r="C305" s="27"/>
    </row>
    <row r="306" spans="3:3" ht="12.75" customHeight="1">
      <c r="C306" s="27"/>
    </row>
    <row r="307" spans="3:3" ht="12.75" customHeight="1">
      <c r="C307" s="27"/>
    </row>
    <row r="308" spans="3:3" ht="12.75" customHeight="1">
      <c r="C308" s="27"/>
    </row>
    <row r="309" spans="3:3" ht="12.75" customHeight="1">
      <c r="C309" s="27"/>
    </row>
    <row r="310" spans="3:3" ht="12.75" customHeight="1">
      <c r="C310" s="27"/>
    </row>
    <row r="311" spans="3:3" ht="12.75" customHeight="1">
      <c r="C311" s="27"/>
    </row>
    <row r="312" spans="3:3" ht="12.75" customHeight="1">
      <c r="C312" s="27"/>
    </row>
    <row r="313" spans="3:3" ht="12.75" customHeight="1">
      <c r="C313" s="27"/>
    </row>
    <row r="314" spans="3:3" ht="12.75" customHeight="1">
      <c r="C314" s="27"/>
    </row>
    <row r="315" spans="3:3" ht="12.75" customHeight="1">
      <c r="C315" s="27"/>
    </row>
    <row r="316" spans="3:3" ht="12.75" customHeight="1">
      <c r="C316" s="27"/>
    </row>
    <row r="317" spans="3:3" ht="12.75" customHeight="1">
      <c r="C317" s="27"/>
    </row>
    <row r="318" spans="3:3" ht="12.75" customHeight="1">
      <c r="C318" s="27"/>
    </row>
    <row r="319" spans="3:3" ht="12.75" customHeight="1">
      <c r="C319" s="27"/>
    </row>
    <row r="320" spans="3:3" ht="12.75" customHeight="1">
      <c r="C320" s="27"/>
    </row>
    <row r="321" spans="3:3" ht="12.75" customHeight="1">
      <c r="C321" s="27"/>
    </row>
    <row r="322" spans="3:3" ht="12.75" customHeight="1">
      <c r="C322" s="27"/>
    </row>
    <row r="323" spans="3:3" ht="12.75" customHeight="1">
      <c r="C323" s="27"/>
    </row>
    <row r="324" spans="3:3" ht="12.75" customHeight="1">
      <c r="C324" s="27"/>
    </row>
    <row r="325" spans="3:3" ht="12.75" customHeight="1">
      <c r="C325" s="27"/>
    </row>
    <row r="326" spans="3:3" ht="12.75" customHeight="1">
      <c r="C326" s="27"/>
    </row>
    <row r="327" spans="3:3" ht="12.75" customHeight="1">
      <c r="C327" s="27"/>
    </row>
    <row r="328" spans="3:3" ht="12.75" customHeight="1">
      <c r="C328" s="27"/>
    </row>
    <row r="329" spans="3:3" ht="12.75" customHeight="1">
      <c r="C329" s="27"/>
    </row>
    <row r="330" spans="3:3" ht="12.75" customHeight="1">
      <c r="C330" s="27"/>
    </row>
    <row r="331" spans="3:3" ht="12.75" customHeight="1">
      <c r="C331" s="27"/>
    </row>
    <row r="332" spans="3:3" ht="12.75" customHeight="1">
      <c r="C332" s="27"/>
    </row>
    <row r="333" spans="3:3" ht="12.75" customHeight="1">
      <c r="C333" s="27"/>
    </row>
    <row r="334" spans="3:3" ht="12.75" customHeight="1">
      <c r="C334" s="27"/>
    </row>
    <row r="335" spans="3:3" ht="12.75" customHeight="1">
      <c r="C335" s="27"/>
    </row>
    <row r="336" spans="3:3" ht="12.75" customHeight="1">
      <c r="C336" s="27"/>
    </row>
    <row r="337" spans="3:3" ht="12.75" customHeight="1">
      <c r="C337" s="27"/>
    </row>
    <row r="338" spans="3:3" ht="12.75" customHeight="1">
      <c r="C338" s="27"/>
    </row>
    <row r="339" spans="3:3" ht="12.75" customHeight="1">
      <c r="C339" s="27"/>
    </row>
    <row r="340" spans="3:3" ht="12.75" customHeight="1">
      <c r="C340" s="27"/>
    </row>
    <row r="341" spans="3:3" ht="12.75" customHeight="1">
      <c r="C341" s="27"/>
    </row>
    <row r="342" spans="3:3" ht="12.75" customHeight="1">
      <c r="C342" s="27"/>
    </row>
    <row r="343" spans="3:3" ht="12.75" customHeight="1">
      <c r="C343" s="27"/>
    </row>
    <row r="344" spans="3:3" ht="12.75" customHeight="1">
      <c r="C344" s="27"/>
    </row>
    <row r="345" spans="3:3" ht="12.75" customHeight="1">
      <c r="C345" s="27"/>
    </row>
    <row r="346" spans="3:3" ht="12.75" customHeight="1">
      <c r="C346" s="27"/>
    </row>
    <row r="347" spans="3:3" ht="12.75" customHeight="1">
      <c r="C347" s="27"/>
    </row>
    <row r="348" spans="3:3" ht="12.75" customHeight="1">
      <c r="C348" s="27"/>
    </row>
    <row r="349" spans="3:3" ht="12.75" customHeight="1">
      <c r="C349" s="27"/>
    </row>
    <row r="350" spans="3:3" ht="12.75" customHeight="1">
      <c r="C350" s="27"/>
    </row>
    <row r="351" spans="3:3" ht="12.75" customHeight="1">
      <c r="C351" s="27"/>
    </row>
    <row r="352" spans="3:3" ht="12.75" customHeight="1">
      <c r="C352" s="27"/>
    </row>
    <row r="353" spans="3:3" ht="12.75" customHeight="1">
      <c r="C353" s="27"/>
    </row>
    <row r="354" spans="3:3" ht="12.75" customHeight="1">
      <c r="C354" s="27"/>
    </row>
    <row r="355" spans="3:3" ht="12.75" customHeight="1">
      <c r="C355" s="27"/>
    </row>
    <row r="356" spans="3:3" ht="12.75" customHeight="1">
      <c r="C356" s="27"/>
    </row>
    <row r="357" spans="3:3" ht="12.75" customHeight="1">
      <c r="C357" s="27"/>
    </row>
    <row r="358" spans="3:3" ht="12.75" customHeight="1">
      <c r="C358" s="27"/>
    </row>
    <row r="359" spans="3:3" ht="12.75" customHeight="1">
      <c r="C359" s="27"/>
    </row>
    <row r="360" spans="3:3" ht="12.75" customHeight="1">
      <c r="C360" s="27"/>
    </row>
    <row r="361" spans="3:3" ht="12.75" customHeight="1">
      <c r="C361" s="27"/>
    </row>
    <row r="362" spans="3:3" ht="12.75" customHeight="1">
      <c r="C362" s="27"/>
    </row>
    <row r="363" spans="3:3" ht="12.75" customHeight="1">
      <c r="C363" s="27"/>
    </row>
    <row r="364" spans="3:3" ht="12.75" customHeight="1">
      <c r="C364" s="27"/>
    </row>
    <row r="365" spans="3:3" ht="12.75" customHeight="1">
      <c r="C365" s="27"/>
    </row>
    <row r="366" spans="3:3" ht="12.75" customHeight="1">
      <c r="C366" s="27"/>
    </row>
    <row r="367" spans="3:3" ht="12.75" customHeight="1">
      <c r="C367" s="27"/>
    </row>
    <row r="368" spans="3:3" ht="12.75" customHeight="1">
      <c r="C368" s="27"/>
    </row>
    <row r="369" spans="3:3" ht="12.75" customHeight="1">
      <c r="C369" s="27"/>
    </row>
    <row r="370" spans="3:3" ht="12.75" customHeight="1">
      <c r="C370" s="27"/>
    </row>
    <row r="371" spans="3:3" ht="12.75" customHeight="1">
      <c r="C371" s="27"/>
    </row>
    <row r="372" spans="3:3" ht="12.75" customHeight="1">
      <c r="C372" s="27"/>
    </row>
    <row r="373" spans="3:3" ht="12.75" customHeight="1">
      <c r="C373" s="27"/>
    </row>
    <row r="374" spans="3:3" ht="12.75" customHeight="1">
      <c r="C374" s="27"/>
    </row>
    <row r="375" spans="3:3" ht="12.75" customHeight="1">
      <c r="C375" s="27"/>
    </row>
    <row r="376" spans="3:3" ht="12.75" customHeight="1">
      <c r="C376" s="27"/>
    </row>
    <row r="377" spans="3:3" ht="12.75" customHeight="1">
      <c r="C377" s="27"/>
    </row>
    <row r="378" spans="3:3" ht="12.75" customHeight="1">
      <c r="C378" s="27"/>
    </row>
    <row r="379" spans="3:3" ht="12.75" customHeight="1">
      <c r="C379" s="27"/>
    </row>
    <row r="380" spans="3:3" ht="12.75" customHeight="1">
      <c r="C380" s="27"/>
    </row>
    <row r="381" spans="3:3" ht="12.75" customHeight="1">
      <c r="C381" s="27"/>
    </row>
    <row r="382" spans="3:3" ht="12.75" customHeight="1">
      <c r="C382" s="27"/>
    </row>
    <row r="383" spans="3:3" ht="12.75" customHeight="1">
      <c r="C383" s="27"/>
    </row>
    <row r="384" spans="3:3" ht="12.75" customHeight="1">
      <c r="C384" s="27"/>
    </row>
    <row r="385" spans="3:3" ht="12.75" customHeight="1">
      <c r="C385" s="27"/>
    </row>
    <row r="386" spans="3:3" ht="12.75" customHeight="1">
      <c r="C386" s="27"/>
    </row>
    <row r="387" spans="3:3" ht="12.75" customHeight="1">
      <c r="C387" s="27"/>
    </row>
    <row r="388" spans="3:3" ht="12.75" customHeight="1">
      <c r="C388" s="27"/>
    </row>
    <row r="389" spans="3:3" ht="12.75" customHeight="1">
      <c r="C389" s="27"/>
    </row>
    <row r="390" spans="3:3" ht="12.75" customHeight="1">
      <c r="C390" s="27"/>
    </row>
    <row r="391" spans="3:3" ht="12.75" customHeight="1">
      <c r="C391" s="27"/>
    </row>
    <row r="392" spans="3:3" ht="12.75" customHeight="1">
      <c r="C392" s="27"/>
    </row>
    <row r="393" spans="3:3" ht="12.75" customHeight="1">
      <c r="C393" s="27"/>
    </row>
    <row r="394" spans="3:3" ht="12.75" customHeight="1">
      <c r="C394" s="27"/>
    </row>
    <row r="395" spans="3:3" ht="12.75" customHeight="1">
      <c r="C395" s="27"/>
    </row>
    <row r="396" spans="3:3" ht="12.75" customHeight="1">
      <c r="C396" s="27"/>
    </row>
    <row r="397" spans="3:3" ht="12.75" customHeight="1">
      <c r="C397" s="27"/>
    </row>
    <row r="398" spans="3:3" ht="12.75" customHeight="1">
      <c r="C398" s="27"/>
    </row>
    <row r="399" spans="3:3" ht="12.75" customHeight="1">
      <c r="C399" s="27"/>
    </row>
    <row r="400" spans="3:3" ht="12.75" customHeight="1">
      <c r="C400" s="27"/>
    </row>
    <row r="401" spans="3:3" ht="12.75" customHeight="1">
      <c r="C401" s="27"/>
    </row>
    <row r="402" spans="3:3" ht="12.75" customHeight="1">
      <c r="C402" s="27"/>
    </row>
    <row r="403" spans="3:3" ht="12.75" customHeight="1">
      <c r="C403" s="27"/>
    </row>
    <row r="404" spans="3:3" ht="12.75" customHeight="1">
      <c r="C404" s="27"/>
    </row>
    <row r="405" spans="3:3" ht="12.75" customHeight="1">
      <c r="C405" s="27"/>
    </row>
    <row r="406" spans="3:3" ht="12.75" customHeight="1">
      <c r="C406" s="27"/>
    </row>
    <row r="407" spans="3:3" ht="12.75" customHeight="1">
      <c r="C407" s="27"/>
    </row>
    <row r="408" spans="3:3" ht="12.75" customHeight="1">
      <c r="C408" s="27"/>
    </row>
    <row r="409" spans="3:3" ht="12.75" customHeight="1">
      <c r="C409" s="27"/>
    </row>
    <row r="410" spans="3:3" ht="12.75" customHeight="1">
      <c r="C410" s="27"/>
    </row>
    <row r="411" spans="3:3" ht="12.75" customHeight="1">
      <c r="C411" s="27"/>
    </row>
    <row r="412" spans="3:3" ht="12.75" customHeight="1">
      <c r="C412" s="27"/>
    </row>
    <row r="413" spans="3:3" ht="12.75" customHeight="1">
      <c r="C413" s="27"/>
    </row>
    <row r="414" spans="3:3" ht="12.75" customHeight="1">
      <c r="C414" s="27"/>
    </row>
    <row r="415" spans="3:3" ht="12.75" customHeight="1">
      <c r="C415" s="27"/>
    </row>
    <row r="416" spans="3:3" ht="12.75" customHeight="1">
      <c r="C416" s="27"/>
    </row>
    <row r="417" spans="3:3" ht="12.75" customHeight="1">
      <c r="C417" s="27"/>
    </row>
    <row r="418" spans="3:3" ht="12.75" customHeight="1">
      <c r="C418" s="27"/>
    </row>
    <row r="419" spans="3:3" ht="12.75" customHeight="1">
      <c r="C419" s="27"/>
    </row>
    <row r="420" spans="3:3" ht="12.75" customHeight="1">
      <c r="C420" s="27"/>
    </row>
    <row r="421" spans="3:3" ht="12.75" customHeight="1">
      <c r="C421" s="27"/>
    </row>
    <row r="422" spans="3:3" ht="12.75" customHeight="1">
      <c r="C422" s="27"/>
    </row>
    <row r="423" spans="3:3" ht="12.75" customHeight="1">
      <c r="C423" s="27"/>
    </row>
    <row r="424" spans="3:3" ht="12.75" customHeight="1">
      <c r="C424" s="27"/>
    </row>
    <row r="425" spans="3:3" ht="12.75" customHeight="1">
      <c r="C425" s="27"/>
    </row>
    <row r="426" spans="3:3" ht="12.75" customHeight="1">
      <c r="C426" s="27"/>
    </row>
    <row r="427" spans="3:3" ht="12.75" customHeight="1">
      <c r="C427" s="27"/>
    </row>
    <row r="428" spans="3:3" ht="12.75" customHeight="1">
      <c r="C428" s="27"/>
    </row>
    <row r="429" spans="3:3" ht="12.75" customHeight="1">
      <c r="C429" s="27"/>
    </row>
    <row r="430" spans="3:3" ht="12.75" customHeight="1">
      <c r="C430" s="27"/>
    </row>
    <row r="431" spans="3:3" ht="12.75" customHeight="1">
      <c r="C431" s="27"/>
    </row>
    <row r="432" spans="3:3" ht="12.75" customHeight="1">
      <c r="C432" s="27"/>
    </row>
    <row r="433" spans="3:3" ht="12.75" customHeight="1">
      <c r="C433" s="27"/>
    </row>
    <row r="434" spans="3:3" ht="12.75" customHeight="1">
      <c r="C434" s="27"/>
    </row>
    <row r="435" spans="3:3" ht="12.75" customHeight="1">
      <c r="C435" s="27"/>
    </row>
    <row r="436" spans="3:3" ht="12.75" customHeight="1">
      <c r="C436" s="27"/>
    </row>
    <row r="437" spans="3:3" ht="12.75" customHeight="1">
      <c r="C437" s="27"/>
    </row>
    <row r="438" spans="3:3" ht="12.75" customHeight="1">
      <c r="C438" s="27"/>
    </row>
    <row r="439" spans="3:3" ht="12.75" customHeight="1">
      <c r="C439" s="27"/>
    </row>
    <row r="440" spans="3:3" ht="12.75" customHeight="1">
      <c r="C440" s="27"/>
    </row>
    <row r="441" spans="3:3" ht="12.75" customHeight="1">
      <c r="C441" s="27"/>
    </row>
    <row r="442" spans="3:3" ht="12.75" customHeight="1">
      <c r="C442" s="27"/>
    </row>
    <row r="443" spans="3:3" ht="12.75" customHeight="1">
      <c r="C443" s="27"/>
    </row>
    <row r="444" spans="3:3" ht="12.75" customHeight="1">
      <c r="C444" s="27"/>
    </row>
    <row r="445" spans="3:3" ht="12.75" customHeight="1">
      <c r="C445" s="27"/>
    </row>
    <row r="446" spans="3:3" ht="12.75" customHeight="1">
      <c r="C446" s="27"/>
    </row>
    <row r="447" spans="3:3" ht="12.75" customHeight="1">
      <c r="C447" s="27"/>
    </row>
    <row r="448" spans="3:3" ht="12.75" customHeight="1">
      <c r="C448" s="27"/>
    </row>
    <row r="449" spans="3:3" ht="12.75" customHeight="1">
      <c r="C449" s="27"/>
    </row>
    <row r="450" spans="3:3" ht="12.75" customHeight="1">
      <c r="C450" s="27"/>
    </row>
    <row r="451" spans="3:3" ht="12.75" customHeight="1">
      <c r="C451" s="27"/>
    </row>
    <row r="452" spans="3:3" ht="12.75" customHeight="1">
      <c r="C452" s="27"/>
    </row>
    <row r="453" spans="3:3" ht="12.75" customHeight="1">
      <c r="C453" s="27"/>
    </row>
    <row r="454" spans="3:3" ht="12.75" customHeight="1">
      <c r="C454" s="27"/>
    </row>
    <row r="455" spans="3:3" ht="12.75" customHeight="1">
      <c r="C455" s="27"/>
    </row>
    <row r="456" spans="3:3" ht="12.75" customHeight="1">
      <c r="C456" s="27"/>
    </row>
    <row r="457" spans="3:3" ht="12.75" customHeight="1">
      <c r="C457" s="27"/>
    </row>
    <row r="458" spans="3:3" ht="12.75" customHeight="1">
      <c r="C458" s="27"/>
    </row>
    <row r="459" spans="3:3" ht="12.75" customHeight="1">
      <c r="C459" s="27"/>
    </row>
    <row r="460" spans="3:3" ht="12.75" customHeight="1">
      <c r="C460" s="27"/>
    </row>
    <row r="461" spans="3:3" ht="12.75" customHeight="1">
      <c r="C461" s="27"/>
    </row>
    <row r="462" spans="3:3" ht="12.75" customHeight="1">
      <c r="C462" s="27"/>
    </row>
    <row r="463" spans="3:3" ht="12.75" customHeight="1">
      <c r="C463" s="27"/>
    </row>
    <row r="464" spans="3:3" ht="12.75" customHeight="1">
      <c r="C464" s="27"/>
    </row>
    <row r="465" spans="3:3" ht="12.75" customHeight="1">
      <c r="C465" s="27"/>
    </row>
    <row r="466" spans="3:3" ht="12.75" customHeight="1">
      <c r="C466" s="27"/>
    </row>
    <row r="467" spans="3:3" ht="12.75" customHeight="1">
      <c r="C467" s="27"/>
    </row>
    <row r="468" spans="3:3" ht="12.75" customHeight="1">
      <c r="C468" s="27"/>
    </row>
    <row r="469" spans="3:3" ht="12.75" customHeight="1">
      <c r="C469" s="27"/>
    </row>
    <row r="470" spans="3:3" ht="12.75" customHeight="1">
      <c r="C470" s="27"/>
    </row>
    <row r="471" spans="3:3" ht="12.75" customHeight="1">
      <c r="C471" s="27"/>
    </row>
    <row r="472" spans="3:3" ht="12.75" customHeight="1">
      <c r="C472" s="27"/>
    </row>
    <row r="473" spans="3:3" ht="12.75" customHeight="1">
      <c r="C473" s="27"/>
    </row>
    <row r="474" spans="3:3" ht="12.75" customHeight="1">
      <c r="C474" s="27"/>
    </row>
    <row r="475" spans="3:3" ht="12.75" customHeight="1">
      <c r="C475" s="27"/>
    </row>
    <row r="476" spans="3:3" ht="12.75" customHeight="1">
      <c r="C476" s="27"/>
    </row>
    <row r="477" spans="3:3" ht="12.75" customHeight="1">
      <c r="C477" s="27"/>
    </row>
    <row r="478" spans="3:3" ht="12.75" customHeight="1">
      <c r="C478" s="27"/>
    </row>
    <row r="479" spans="3:3" ht="12.75" customHeight="1">
      <c r="C479" s="27"/>
    </row>
    <row r="480" spans="3:3" ht="12.75" customHeight="1">
      <c r="C480" s="27"/>
    </row>
    <row r="481" spans="3:3" ht="12.75" customHeight="1">
      <c r="C481" s="27"/>
    </row>
    <row r="482" spans="3:3" ht="12.75" customHeight="1">
      <c r="C482" s="27"/>
    </row>
    <row r="483" spans="3:3" ht="12.75" customHeight="1">
      <c r="C483" s="27"/>
    </row>
    <row r="484" spans="3:3" ht="12.75" customHeight="1">
      <c r="C484" s="27"/>
    </row>
    <row r="485" spans="3:3" ht="12.75" customHeight="1">
      <c r="C485" s="27"/>
    </row>
    <row r="486" spans="3:3" ht="12.75" customHeight="1">
      <c r="C486" s="27"/>
    </row>
    <row r="487" spans="3:3" ht="12.75" customHeight="1">
      <c r="C487" s="27"/>
    </row>
    <row r="488" spans="3:3" ht="12.75" customHeight="1">
      <c r="C488" s="27"/>
    </row>
    <row r="489" spans="3:3" ht="12.75" customHeight="1">
      <c r="C489" s="27"/>
    </row>
    <row r="490" spans="3:3" ht="12.75" customHeight="1">
      <c r="C490" s="27"/>
    </row>
    <row r="491" spans="3:3" ht="12.75" customHeight="1">
      <c r="C491" s="27"/>
    </row>
    <row r="492" spans="3:3" ht="12.75" customHeight="1">
      <c r="C492" s="27"/>
    </row>
    <row r="493" spans="3:3" ht="12.75" customHeight="1">
      <c r="C493" s="27"/>
    </row>
    <row r="494" spans="3:3" ht="12.75" customHeight="1">
      <c r="C494" s="27"/>
    </row>
    <row r="495" spans="3:3" ht="12.75" customHeight="1">
      <c r="C495" s="27"/>
    </row>
    <row r="496" spans="3:3" ht="12.75" customHeight="1">
      <c r="C496" s="27"/>
    </row>
    <row r="497" spans="3:3" ht="12.75" customHeight="1">
      <c r="C497" s="27"/>
    </row>
    <row r="498" spans="3:3" ht="12.75" customHeight="1">
      <c r="C498" s="27"/>
    </row>
    <row r="499" spans="3:3" ht="12.75" customHeight="1">
      <c r="C499" s="27"/>
    </row>
    <row r="500" spans="3:3" ht="12.75" customHeight="1">
      <c r="C500" s="27"/>
    </row>
    <row r="501" spans="3:3" ht="12.75" customHeight="1">
      <c r="C501" s="27"/>
    </row>
    <row r="502" spans="3:3" ht="12.75" customHeight="1">
      <c r="C502" s="27"/>
    </row>
    <row r="503" spans="3:3" ht="12.75" customHeight="1">
      <c r="C503" s="27"/>
    </row>
    <row r="504" spans="3:3" ht="12.75" customHeight="1">
      <c r="C504" s="27"/>
    </row>
    <row r="505" spans="3:3" ht="12.75" customHeight="1">
      <c r="C505" s="27"/>
    </row>
    <row r="506" spans="3:3" ht="12.75" customHeight="1">
      <c r="C506" s="27"/>
    </row>
    <row r="507" spans="3:3" ht="12.75" customHeight="1">
      <c r="C507" s="27"/>
    </row>
    <row r="508" spans="3:3" ht="12.75" customHeight="1">
      <c r="C508" s="27"/>
    </row>
    <row r="509" spans="3:3" ht="12.75" customHeight="1">
      <c r="C509" s="27"/>
    </row>
    <row r="510" spans="3:3" ht="12.75" customHeight="1">
      <c r="C510" s="27"/>
    </row>
    <row r="511" spans="3:3" ht="12.75" customHeight="1">
      <c r="C511" s="27"/>
    </row>
    <row r="512" spans="3:3" ht="12.75" customHeight="1">
      <c r="C512" s="27"/>
    </row>
    <row r="513" spans="3:3" ht="12.75" customHeight="1">
      <c r="C513" s="27"/>
    </row>
    <row r="514" spans="3:3" ht="12.75" customHeight="1">
      <c r="C514" s="27"/>
    </row>
    <row r="515" spans="3:3" ht="12.75" customHeight="1">
      <c r="C515" s="27"/>
    </row>
    <row r="516" spans="3:3" ht="12.75" customHeight="1">
      <c r="C516" s="27"/>
    </row>
    <row r="517" spans="3:3" ht="12.75" customHeight="1">
      <c r="C517" s="27"/>
    </row>
    <row r="518" spans="3:3" ht="12.75" customHeight="1">
      <c r="C518" s="27"/>
    </row>
    <row r="519" spans="3:3" ht="12.75" customHeight="1">
      <c r="C519" s="27"/>
    </row>
    <row r="520" spans="3:3" ht="12.75" customHeight="1">
      <c r="C520" s="27"/>
    </row>
    <row r="521" spans="3:3" ht="12.75" customHeight="1">
      <c r="C521" s="27"/>
    </row>
    <row r="522" spans="3:3" ht="12.75" customHeight="1">
      <c r="C522" s="27"/>
    </row>
    <row r="523" spans="3:3" ht="12.75" customHeight="1">
      <c r="C523" s="27"/>
    </row>
    <row r="524" spans="3:3" ht="12.75" customHeight="1">
      <c r="C524" s="27"/>
    </row>
    <row r="525" spans="3:3" ht="12.75" customHeight="1">
      <c r="C525" s="27"/>
    </row>
    <row r="526" spans="3:3" ht="12.75" customHeight="1">
      <c r="C526" s="27"/>
    </row>
    <row r="527" spans="3:3" ht="12.75" customHeight="1">
      <c r="C527" s="27"/>
    </row>
    <row r="528" spans="3:3" ht="12.75" customHeight="1">
      <c r="C528" s="27"/>
    </row>
    <row r="529" spans="3:3" ht="12.75" customHeight="1">
      <c r="C529" s="27"/>
    </row>
    <row r="530" spans="3:3" ht="12.75" customHeight="1">
      <c r="C530" s="27"/>
    </row>
    <row r="531" spans="3:3" ht="12.75" customHeight="1">
      <c r="C531" s="27"/>
    </row>
    <row r="532" spans="3:3" ht="12.75" customHeight="1">
      <c r="C532" s="27"/>
    </row>
    <row r="533" spans="3:3" ht="12.75" customHeight="1">
      <c r="C533" s="27"/>
    </row>
    <row r="534" spans="3:3" ht="12.75" customHeight="1">
      <c r="C534" s="27"/>
    </row>
    <row r="535" spans="3:3" ht="12.75" customHeight="1">
      <c r="C535" s="27"/>
    </row>
    <row r="536" spans="3:3" ht="12.75" customHeight="1">
      <c r="C536" s="27"/>
    </row>
    <row r="537" spans="3:3" ht="12.75" customHeight="1">
      <c r="C537" s="27"/>
    </row>
    <row r="538" spans="3:3" ht="12.75" customHeight="1">
      <c r="C538" s="27"/>
    </row>
    <row r="539" spans="3:3" ht="12.75" customHeight="1">
      <c r="C539" s="27"/>
    </row>
    <row r="540" spans="3:3" ht="12.75" customHeight="1">
      <c r="C540" s="27"/>
    </row>
    <row r="541" spans="3:3" ht="12.75" customHeight="1">
      <c r="C541" s="27"/>
    </row>
    <row r="542" spans="3:3" ht="12.75" customHeight="1">
      <c r="C542" s="27"/>
    </row>
    <row r="543" spans="3:3" ht="12.75" customHeight="1">
      <c r="C543" s="27"/>
    </row>
    <row r="544" spans="3:3" ht="12.75" customHeight="1">
      <c r="C544" s="27"/>
    </row>
    <row r="545" spans="3:3" ht="12.75" customHeight="1">
      <c r="C545" s="27"/>
    </row>
    <row r="546" spans="3:3" ht="12.75" customHeight="1">
      <c r="C546" s="27"/>
    </row>
    <row r="547" spans="3:3" ht="12.75" customHeight="1">
      <c r="C547" s="27"/>
    </row>
    <row r="548" spans="3:3" ht="12.75" customHeight="1">
      <c r="C548" s="27"/>
    </row>
    <row r="549" spans="3:3" ht="12.75" customHeight="1">
      <c r="C549" s="27"/>
    </row>
    <row r="550" spans="3:3" ht="12.75" customHeight="1">
      <c r="C550" s="27"/>
    </row>
    <row r="551" spans="3:3" ht="12.75" customHeight="1">
      <c r="C551" s="27"/>
    </row>
    <row r="552" spans="3:3" ht="12.75" customHeight="1">
      <c r="C552" s="27"/>
    </row>
    <row r="553" spans="3:3" ht="12.75" customHeight="1">
      <c r="C553" s="27"/>
    </row>
    <row r="554" spans="3:3" ht="12.75" customHeight="1">
      <c r="C554" s="27"/>
    </row>
    <row r="555" spans="3:3" ht="12.75" customHeight="1">
      <c r="C555" s="27"/>
    </row>
    <row r="556" spans="3:3" ht="12.75" customHeight="1">
      <c r="C556" s="27"/>
    </row>
    <row r="557" spans="3:3" ht="12.75" customHeight="1">
      <c r="C557" s="27"/>
    </row>
    <row r="558" spans="3:3" ht="12.75" customHeight="1">
      <c r="C558" s="27"/>
    </row>
    <row r="559" spans="3:3" ht="12.75" customHeight="1">
      <c r="C559" s="27"/>
    </row>
    <row r="560" spans="3:3" ht="12.75" customHeight="1">
      <c r="C560" s="27"/>
    </row>
    <row r="561" spans="3:3" ht="12.75" customHeight="1">
      <c r="C561" s="27"/>
    </row>
    <row r="562" spans="3:3" ht="12.75" customHeight="1">
      <c r="C562" s="27"/>
    </row>
    <row r="563" spans="3:3" ht="12.75" customHeight="1">
      <c r="C563" s="27"/>
    </row>
    <row r="564" spans="3:3" ht="12.75" customHeight="1">
      <c r="C564" s="27"/>
    </row>
    <row r="565" spans="3:3" ht="12.75" customHeight="1">
      <c r="C565" s="27"/>
    </row>
    <row r="566" spans="3:3" ht="12.75" customHeight="1">
      <c r="C566" s="27"/>
    </row>
    <row r="567" spans="3:3" ht="12.75" customHeight="1">
      <c r="C567" s="27"/>
    </row>
    <row r="568" spans="3:3" ht="12.75" customHeight="1">
      <c r="C568" s="27"/>
    </row>
    <row r="569" spans="3:3" ht="12.75" customHeight="1">
      <c r="C569" s="27"/>
    </row>
    <row r="570" spans="3:3" ht="12.75" customHeight="1">
      <c r="C570" s="27"/>
    </row>
    <row r="571" spans="3:3" ht="12.75" customHeight="1">
      <c r="C571" s="27"/>
    </row>
    <row r="572" spans="3:3" ht="12.75" customHeight="1">
      <c r="C572" s="27"/>
    </row>
    <row r="573" spans="3:3" ht="12.75" customHeight="1">
      <c r="C573" s="27"/>
    </row>
    <row r="574" spans="3:3" ht="12.75" customHeight="1">
      <c r="C574" s="27"/>
    </row>
    <row r="575" spans="3:3" ht="12.75" customHeight="1">
      <c r="C575" s="27"/>
    </row>
    <row r="576" spans="3:3" ht="12.75" customHeight="1">
      <c r="C576" s="27"/>
    </row>
    <row r="577" spans="3:3" ht="12.75" customHeight="1">
      <c r="C577" s="27"/>
    </row>
    <row r="578" spans="3:3" ht="12.75" customHeight="1">
      <c r="C578" s="27"/>
    </row>
    <row r="579" spans="3:3" ht="12.75" customHeight="1">
      <c r="C579" s="27"/>
    </row>
    <row r="580" spans="3:3" ht="12.75" customHeight="1">
      <c r="C580" s="27"/>
    </row>
    <row r="581" spans="3:3" ht="12.75" customHeight="1">
      <c r="C581" s="27"/>
    </row>
    <row r="582" spans="3:3" ht="12.75" customHeight="1">
      <c r="C582" s="27"/>
    </row>
    <row r="583" spans="3:3" ht="12.75" customHeight="1">
      <c r="C583" s="27"/>
    </row>
    <row r="584" spans="3:3" ht="12.75" customHeight="1">
      <c r="C584" s="27"/>
    </row>
    <row r="585" spans="3:3" ht="12.75" customHeight="1">
      <c r="C585" s="27"/>
    </row>
    <row r="586" spans="3:3" ht="12.75" customHeight="1">
      <c r="C586" s="27"/>
    </row>
    <row r="587" spans="3:3" ht="12.75" customHeight="1">
      <c r="C587" s="27"/>
    </row>
    <row r="588" spans="3:3" ht="12.75" customHeight="1">
      <c r="C588" s="27"/>
    </row>
    <row r="589" spans="3:3" ht="12.75" customHeight="1">
      <c r="C589" s="27"/>
    </row>
    <row r="590" spans="3:3" ht="12.75" customHeight="1">
      <c r="C590" s="27"/>
    </row>
    <row r="591" spans="3:3" ht="12.75" customHeight="1">
      <c r="C591" s="27"/>
    </row>
    <row r="592" spans="3:3" ht="12.75" customHeight="1">
      <c r="C592" s="27"/>
    </row>
    <row r="593" spans="3:3" ht="12.75" customHeight="1">
      <c r="C593" s="27"/>
    </row>
    <row r="594" spans="3:3" ht="12.75" customHeight="1">
      <c r="C594" s="27"/>
    </row>
    <row r="595" spans="3:3" ht="12.75" customHeight="1">
      <c r="C595" s="27"/>
    </row>
    <row r="596" spans="3:3" ht="12.75" customHeight="1">
      <c r="C596" s="27"/>
    </row>
    <row r="597" spans="3:3" ht="12.75" customHeight="1">
      <c r="C597" s="27"/>
    </row>
    <row r="598" spans="3:3" ht="12.75" customHeight="1">
      <c r="C598" s="27"/>
    </row>
    <row r="599" spans="3:3" ht="12.75" customHeight="1">
      <c r="C599" s="27"/>
    </row>
    <row r="600" spans="3:3" ht="12.75" customHeight="1">
      <c r="C600" s="27"/>
    </row>
    <row r="601" spans="3:3" ht="12.75" customHeight="1">
      <c r="C601" s="27"/>
    </row>
    <row r="602" spans="3:3" ht="12.75" customHeight="1">
      <c r="C602" s="27"/>
    </row>
    <row r="603" spans="3:3" ht="12.75" customHeight="1">
      <c r="C603" s="27"/>
    </row>
    <row r="604" spans="3:3" ht="12.75" customHeight="1">
      <c r="C604" s="27"/>
    </row>
    <row r="605" spans="3:3" ht="12.75" customHeight="1">
      <c r="C605" s="27"/>
    </row>
    <row r="606" spans="3:3" ht="12.75" customHeight="1">
      <c r="C606" s="27"/>
    </row>
    <row r="607" spans="3:3" ht="12.75" customHeight="1">
      <c r="C607" s="27"/>
    </row>
    <row r="608" spans="3:3" ht="12.75" customHeight="1">
      <c r="C608" s="27"/>
    </row>
    <row r="609" spans="3:3" ht="12.75" customHeight="1">
      <c r="C609" s="27"/>
    </row>
    <row r="610" spans="3:3" ht="12.75" customHeight="1">
      <c r="C610" s="27"/>
    </row>
    <row r="611" spans="3:3" ht="12.75" customHeight="1">
      <c r="C611" s="27"/>
    </row>
    <row r="612" spans="3:3" ht="12.75" customHeight="1">
      <c r="C612" s="27"/>
    </row>
    <row r="613" spans="3:3" ht="12.75" customHeight="1">
      <c r="C613" s="27"/>
    </row>
    <row r="614" spans="3:3" ht="12.75" customHeight="1">
      <c r="C614" s="27"/>
    </row>
    <row r="615" spans="3:3" ht="12.75" customHeight="1">
      <c r="C615" s="27"/>
    </row>
    <row r="616" spans="3:3" ht="12.75" customHeight="1">
      <c r="C616" s="27"/>
    </row>
    <row r="617" spans="3:3" ht="12.75" customHeight="1">
      <c r="C617" s="27"/>
    </row>
    <row r="618" spans="3:3" ht="12.75" customHeight="1">
      <c r="C618" s="27"/>
    </row>
    <row r="619" spans="3:3" ht="12.75" customHeight="1">
      <c r="C619" s="27"/>
    </row>
    <row r="620" spans="3:3" ht="12.75" customHeight="1">
      <c r="C620" s="27"/>
    </row>
    <row r="621" spans="3:3" ht="12.75" customHeight="1">
      <c r="C621" s="27"/>
    </row>
    <row r="622" spans="3:3" ht="12.75" customHeight="1">
      <c r="C622" s="27"/>
    </row>
    <row r="623" spans="3:3" ht="12.75" customHeight="1">
      <c r="C623" s="27"/>
    </row>
    <row r="624" spans="3:3" ht="12.75" customHeight="1">
      <c r="C624" s="27"/>
    </row>
    <row r="625" spans="3:3" ht="12.75" customHeight="1">
      <c r="C625" s="27"/>
    </row>
    <row r="626" spans="3:3" ht="12.75" customHeight="1">
      <c r="C626" s="27"/>
    </row>
    <row r="627" spans="3:3" ht="12.75" customHeight="1">
      <c r="C627" s="27"/>
    </row>
    <row r="628" spans="3:3" ht="12.75" customHeight="1">
      <c r="C628" s="27"/>
    </row>
    <row r="629" spans="3:3" ht="12.75" customHeight="1">
      <c r="C629" s="27"/>
    </row>
    <row r="630" spans="3:3" ht="12.75" customHeight="1">
      <c r="C630" s="27"/>
    </row>
    <row r="631" spans="3:3" ht="12.75" customHeight="1">
      <c r="C631" s="27"/>
    </row>
    <row r="632" spans="3:3" ht="12.75" customHeight="1">
      <c r="C632" s="27"/>
    </row>
    <row r="633" spans="3:3" ht="12.75" customHeight="1">
      <c r="C633" s="27"/>
    </row>
    <row r="634" spans="3:3" ht="12.75" customHeight="1">
      <c r="C634" s="27"/>
    </row>
    <row r="635" spans="3:3" ht="12.75" customHeight="1">
      <c r="C635" s="27"/>
    </row>
    <row r="636" spans="3:3" ht="12.75" customHeight="1">
      <c r="C636" s="27"/>
    </row>
    <row r="637" spans="3:3" ht="12.75" customHeight="1">
      <c r="C637" s="27"/>
    </row>
    <row r="638" spans="3:3" ht="12.75" customHeight="1">
      <c r="C638" s="27"/>
    </row>
    <row r="639" spans="3:3" ht="12.75" customHeight="1">
      <c r="C639" s="27"/>
    </row>
    <row r="640" spans="3:3" ht="12.75" customHeight="1">
      <c r="C640" s="27"/>
    </row>
    <row r="641" spans="3:3" ht="12.75" customHeight="1">
      <c r="C641" s="27"/>
    </row>
    <row r="642" spans="3:3" ht="12.75" customHeight="1">
      <c r="C642" s="27"/>
    </row>
    <row r="643" spans="3:3" ht="12.75" customHeight="1">
      <c r="C643" s="27"/>
    </row>
    <row r="644" spans="3:3" ht="12.75" customHeight="1">
      <c r="C644" s="27"/>
    </row>
    <row r="645" spans="3:3" ht="12.75" customHeight="1">
      <c r="C645" s="27"/>
    </row>
    <row r="646" spans="3:3" ht="12.75" customHeight="1">
      <c r="C646" s="27"/>
    </row>
    <row r="647" spans="3:3" ht="12.75" customHeight="1">
      <c r="C647" s="27"/>
    </row>
    <row r="648" spans="3:3" ht="12.75" customHeight="1">
      <c r="C648" s="27"/>
    </row>
    <row r="649" spans="3:3" ht="12.75" customHeight="1">
      <c r="C649" s="27"/>
    </row>
    <row r="650" spans="3:3" ht="12.75" customHeight="1">
      <c r="C650" s="27"/>
    </row>
    <row r="651" spans="3:3" ht="12.75" customHeight="1">
      <c r="C651" s="27"/>
    </row>
    <row r="652" spans="3:3" ht="12.75" customHeight="1">
      <c r="C652" s="27"/>
    </row>
    <row r="653" spans="3:3" ht="12.75" customHeight="1">
      <c r="C653" s="27"/>
    </row>
    <row r="654" spans="3:3" ht="12.75" customHeight="1">
      <c r="C654" s="27"/>
    </row>
    <row r="655" spans="3:3" ht="12.75" customHeight="1">
      <c r="C655" s="27"/>
    </row>
    <row r="656" spans="3:3" ht="12.75" customHeight="1">
      <c r="C656" s="27"/>
    </row>
    <row r="657" spans="3:3" ht="12.75" customHeight="1">
      <c r="C657" s="27"/>
    </row>
    <row r="658" spans="3:3" ht="12.75" customHeight="1">
      <c r="C658" s="27"/>
    </row>
    <row r="659" spans="3:3" ht="12.75" customHeight="1">
      <c r="C659" s="27"/>
    </row>
    <row r="660" spans="3:3" ht="12.75" customHeight="1">
      <c r="C660" s="27"/>
    </row>
    <row r="661" spans="3:3" ht="12.75" customHeight="1">
      <c r="C661" s="27"/>
    </row>
    <row r="662" spans="3:3" ht="12.75" customHeight="1">
      <c r="C662" s="27"/>
    </row>
    <row r="663" spans="3:3" ht="12.75" customHeight="1">
      <c r="C663" s="27"/>
    </row>
    <row r="664" spans="3:3" ht="12.75" customHeight="1">
      <c r="C664" s="27"/>
    </row>
    <row r="665" spans="3:3" ht="12.75" customHeight="1">
      <c r="C665" s="27"/>
    </row>
    <row r="666" spans="3:3" ht="12.75" customHeight="1">
      <c r="C666" s="27"/>
    </row>
    <row r="667" spans="3:3" ht="12.75" customHeight="1">
      <c r="C667" s="27"/>
    </row>
    <row r="668" spans="3:3" ht="12.75" customHeight="1">
      <c r="C668" s="27"/>
    </row>
    <row r="669" spans="3:3" ht="12.75" customHeight="1">
      <c r="C669" s="27"/>
    </row>
    <row r="670" spans="3:3" ht="12.75" customHeight="1">
      <c r="C670" s="27"/>
    </row>
    <row r="671" spans="3:3" ht="12.75" customHeight="1">
      <c r="C671" s="27"/>
    </row>
    <row r="672" spans="3:3" ht="12.75" customHeight="1">
      <c r="C672" s="27"/>
    </row>
    <row r="673" spans="3:3" ht="12.75" customHeight="1">
      <c r="C673" s="27"/>
    </row>
    <row r="674" spans="3:3" ht="12.75" customHeight="1">
      <c r="C674" s="27"/>
    </row>
    <row r="675" spans="3:3" ht="12.75" customHeight="1">
      <c r="C675" s="27"/>
    </row>
    <row r="676" spans="3:3" ht="12.75" customHeight="1">
      <c r="C676" s="27"/>
    </row>
    <row r="677" spans="3:3" ht="12.75" customHeight="1">
      <c r="C677" s="27"/>
    </row>
    <row r="678" spans="3:3" ht="12.75" customHeight="1">
      <c r="C678" s="27"/>
    </row>
    <row r="679" spans="3:3" ht="12.75" customHeight="1">
      <c r="C679" s="27"/>
    </row>
    <row r="680" spans="3:3" ht="12.75" customHeight="1">
      <c r="C680" s="27"/>
    </row>
    <row r="681" spans="3:3" ht="12.75" customHeight="1">
      <c r="C681" s="27"/>
    </row>
    <row r="682" spans="3:3" ht="12.75" customHeight="1">
      <c r="C682" s="27"/>
    </row>
    <row r="683" spans="3:3" ht="12.75" customHeight="1">
      <c r="C683" s="27"/>
    </row>
    <row r="684" spans="3:3" ht="12.75" customHeight="1">
      <c r="C684" s="27"/>
    </row>
    <row r="685" spans="3:3" ht="12.75" customHeight="1">
      <c r="C685" s="27"/>
    </row>
    <row r="686" spans="3:3" ht="12.75" customHeight="1">
      <c r="C686" s="27"/>
    </row>
    <row r="687" spans="3:3" ht="12.75" customHeight="1">
      <c r="C687" s="27"/>
    </row>
    <row r="688" spans="3:3" ht="12.75" customHeight="1">
      <c r="C688" s="27"/>
    </row>
    <row r="689" spans="3:3" ht="12.75" customHeight="1">
      <c r="C689" s="27"/>
    </row>
    <row r="690" spans="3:3" ht="12.75" customHeight="1">
      <c r="C690" s="27"/>
    </row>
    <row r="691" spans="3:3" ht="12.75" customHeight="1">
      <c r="C691" s="27"/>
    </row>
    <row r="692" spans="3:3" ht="12.75" customHeight="1">
      <c r="C692" s="27"/>
    </row>
    <row r="693" spans="3:3" ht="12.75" customHeight="1">
      <c r="C693" s="27"/>
    </row>
    <row r="694" spans="3:3" ht="12.75" customHeight="1">
      <c r="C694" s="27"/>
    </row>
    <row r="695" spans="3:3" ht="12.75" customHeight="1">
      <c r="C695" s="27"/>
    </row>
    <row r="696" spans="3:3" ht="12.75" customHeight="1">
      <c r="C696" s="27"/>
    </row>
    <row r="697" spans="3:3" ht="12.75" customHeight="1">
      <c r="C697" s="27"/>
    </row>
    <row r="698" spans="3:3" ht="12.75" customHeight="1">
      <c r="C698" s="27"/>
    </row>
    <row r="699" spans="3:3" ht="12.75" customHeight="1">
      <c r="C699" s="27"/>
    </row>
    <row r="700" spans="3:3" ht="12.75" customHeight="1">
      <c r="C700" s="27"/>
    </row>
    <row r="701" spans="3:3" ht="12.75" customHeight="1">
      <c r="C701" s="27"/>
    </row>
    <row r="702" spans="3:3" ht="12.75" customHeight="1">
      <c r="C702" s="27"/>
    </row>
    <row r="703" spans="3:3" ht="12.75" customHeight="1">
      <c r="C703" s="27"/>
    </row>
    <row r="704" spans="3:3" ht="12.75" customHeight="1">
      <c r="C704" s="27"/>
    </row>
    <row r="705" spans="3:3" ht="12.75" customHeight="1">
      <c r="C705" s="27"/>
    </row>
    <row r="706" spans="3:3" ht="12.75" customHeight="1">
      <c r="C706" s="27"/>
    </row>
    <row r="707" spans="3:3" ht="12.75" customHeight="1">
      <c r="C707" s="27"/>
    </row>
    <row r="708" spans="3:3" ht="12.75" customHeight="1">
      <c r="C708" s="27"/>
    </row>
    <row r="709" spans="3:3" ht="12.75" customHeight="1">
      <c r="C709" s="27"/>
    </row>
    <row r="710" spans="3:3" ht="12.75" customHeight="1">
      <c r="C710" s="27"/>
    </row>
    <row r="711" spans="3:3" ht="12.75" customHeight="1">
      <c r="C711" s="27"/>
    </row>
    <row r="712" spans="3:3" ht="12.75" customHeight="1">
      <c r="C712" s="27"/>
    </row>
    <row r="713" spans="3:3" ht="12.75" customHeight="1">
      <c r="C713" s="27"/>
    </row>
    <row r="714" spans="3:3" ht="12.75" customHeight="1">
      <c r="C714" s="27"/>
    </row>
    <row r="715" spans="3:3" ht="12.75" customHeight="1">
      <c r="C715" s="27"/>
    </row>
    <row r="716" spans="3:3" ht="12.75" customHeight="1">
      <c r="C716" s="27"/>
    </row>
    <row r="717" spans="3:3" ht="12.75" customHeight="1">
      <c r="C717" s="27"/>
    </row>
    <row r="718" spans="3:3" ht="12.75" customHeight="1">
      <c r="C718" s="27"/>
    </row>
    <row r="719" spans="3:3" ht="12.75" customHeight="1">
      <c r="C719" s="27"/>
    </row>
    <row r="720" spans="3:3" ht="12.75" customHeight="1">
      <c r="C720" s="27"/>
    </row>
    <row r="721" spans="3:3" ht="12.75" customHeight="1">
      <c r="C721" s="27"/>
    </row>
    <row r="722" spans="3:3" ht="12.75" customHeight="1">
      <c r="C722" s="27"/>
    </row>
    <row r="723" spans="3:3" ht="12.75" customHeight="1">
      <c r="C723" s="27"/>
    </row>
    <row r="724" spans="3:3" ht="12.75" customHeight="1">
      <c r="C724" s="27"/>
    </row>
    <row r="725" spans="3:3" ht="12.75" customHeight="1">
      <c r="C725" s="27"/>
    </row>
    <row r="726" spans="3:3" ht="12.75" customHeight="1">
      <c r="C726" s="27"/>
    </row>
    <row r="727" spans="3:3" ht="12.75" customHeight="1">
      <c r="C727" s="27"/>
    </row>
    <row r="728" spans="3:3" ht="12.75" customHeight="1">
      <c r="C728" s="27"/>
    </row>
    <row r="729" spans="3:3" ht="12.75" customHeight="1">
      <c r="C729" s="27"/>
    </row>
    <row r="730" spans="3:3" ht="12.75" customHeight="1">
      <c r="C730" s="27"/>
    </row>
    <row r="731" spans="3:3" ht="12.75" customHeight="1">
      <c r="C731" s="27"/>
    </row>
    <row r="732" spans="3:3" ht="12.75" customHeight="1">
      <c r="C732" s="27"/>
    </row>
    <row r="733" spans="3:3" ht="12.75" customHeight="1">
      <c r="C733" s="27"/>
    </row>
    <row r="734" spans="3:3" ht="12.75" customHeight="1">
      <c r="C734" s="27"/>
    </row>
    <row r="735" spans="3:3" ht="12.75" customHeight="1">
      <c r="C735" s="27"/>
    </row>
    <row r="736" spans="3:3" ht="12.75" customHeight="1">
      <c r="C736" s="27"/>
    </row>
    <row r="737" spans="3:3" ht="12.75" customHeight="1">
      <c r="C737" s="27"/>
    </row>
    <row r="738" spans="3:3" ht="12.75" customHeight="1">
      <c r="C738" s="27"/>
    </row>
    <row r="739" spans="3:3" ht="12.75" customHeight="1">
      <c r="C739" s="27"/>
    </row>
    <row r="740" spans="3:3" ht="12.75" customHeight="1">
      <c r="C740" s="27"/>
    </row>
    <row r="741" spans="3:3" ht="12.75" customHeight="1">
      <c r="C741" s="27"/>
    </row>
    <row r="742" spans="3:3" ht="12.75" customHeight="1">
      <c r="C742" s="27"/>
    </row>
    <row r="743" spans="3:3" ht="12.75" customHeight="1">
      <c r="C743" s="27"/>
    </row>
    <row r="744" spans="3:3" ht="12.75" customHeight="1">
      <c r="C744" s="27"/>
    </row>
    <row r="745" spans="3:3" ht="12.75" customHeight="1">
      <c r="C745" s="27"/>
    </row>
    <row r="746" spans="3:3" ht="12.75" customHeight="1">
      <c r="C746" s="27"/>
    </row>
    <row r="747" spans="3:3" ht="12.75" customHeight="1">
      <c r="C747" s="27"/>
    </row>
    <row r="748" spans="3:3" ht="12.75" customHeight="1">
      <c r="C748" s="27"/>
    </row>
    <row r="749" spans="3:3" ht="12.75" customHeight="1">
      <c r="C749" s="27"/>
    </row>
    <row r="750" spans="3:3" ht="12.75" customHeight="1">
      <c r="C750" s="27"/>
    </row>
    <row r="751" spans="3:3" ht="12.75" customHeight="1">
      <c r="C751" s="27"/>
    </row>
    <row r="752" spans="3:3" ht="12.75" customHeight="1">
      <c r="C752" s="27"/>
    </row>
    <row r="753" spans="3:3" ht="12.75" customHeight="1">
      <c r="C753" s="27"/>
    </row>
    <row r="754" spans="3:3" ht="12.75" customHeight="1">
      <c r="C754" s="27"/>
    </row>
    <row r="755" spans="3:3" ht="12.75" customHeight="1">
      <c r="C755" s="27"/>
    </row>
    <row r="756" spans="3:3" ht="12.75" customHeight="1">
      <c r="C756" s="27"/>
    </row>
    <row r="757" spans="3:3" ht="12.75" customHeight="1">
      <c r="C757" s="27"/>
    </row>
    <row r="758" spans="3:3" ht="12.75" customHeight="1">
      <c r="C758" s="27"/>
    </row>
    <row r="759" spans="3:3" ht="12.75" customHeight="1">
      <c r="C759" s="27"/>
    </row>
    <row r="760" spans="3:3" ht="12.75" customHeight="1">
      <c r="C760" s="27"/>
    </row>
    <row r="761" spans="3:3" ht="12.75" customHeight="1">
      <c r="C761" s="27"/>
    </row>
    <row r="762" spans="3:3" ht="12.75" customHeight="1">
      <c r="C762" s="27"/>
    </row>
    <row r="763" spans="3:3" ht="12.75" customHeight="1">
      <c r="C763" s="27"/>
    </row>
    <row r="764" spans="3:3" ht="12.75" customHeight="1">
      <c r="C764" s="27"/>
    </row>
    <row r="765" spans="3:3" ht="12.75" customHeight="1">
      <c r="C765" s="27"/>
    </row>
    <row r="766" spans="3:3" ht="12.75" customHeight="1">
      <c r="C766" s="27"/>
    </row>
    <row r="767" spans="3:3" ht="12.75" customHeight="1">
      <c r="C767" s="27"/>
    </row>
    <row r="768" spans="3:3" ht="12.75" customHeight="1">
      <c r="C768" s="27"/>
    </row>
    <row r="769" spans="3:3" ht="12.75" customHeight="1">
      <c r="C769" s="27"/>
    </row>
    <row r="770" spans="3:3" ht="12.75" customHeight="1">
      <c r="C770" s="27"/>
    </row>
    <row r="771" spans="3:3" ht="12.75" customHeight="1">
      <c r="C771" s="27"/>
    </row>
    <row r="772" spans="3:3" ht="12.75" customHeight="1">
      <c r="C772" s="27"/>
    </row>
    <row r="773" spans="3:3" ht="12.75" customHeight="1">
      <c r="C773" s="27"/>
    </row>
    <row r="774" spans="3:3" ht="12.75" customHeight="1">
      <c r="C774" s="27"/>
    </row>
    <row r="775" spans="3:3" ht="12.75" customHeight="1">
      <c r="C775" s="27"/>
    </row>
    <row r="776" spans="3:3" ht="12.75" customHeight="1">
      <c r="C776" s="27"/>
    </row>
    <row r="777" spans="3:3" ht="12.75" customHeight="1">
      <c r="C777" s="27"/>
    </row>
    <row r="778" spans="3:3" ht="12.75" customHeight="1">
      <c r="C778" s="27"/>
    </row>
    <row r="779" spans="3:3" ht="12.75" customHeight="1">
      <c r="C779" s="27"/>
    </row>
    <row r="780" spans="3:3" ht="12.75" customHeight="1">
      <c r="C780" s="27"/>
    </row>
    <row r="781" spans="3:3" ht="12.75" customHeight="1">
      <c r="C781" s="27"/>
    </row>
    <row r="782" spans="3:3" ht="12.75" customHeight="1">
      <c r="C782" s="27"/>
    </row>
    <row r="783" spans="3:3" ht="12.75" customHeight="1">
      <c r="C783" s="27"/>
    </row>
    <row r="784" spans="3:3" ht="12.75" customHeight="1">
      <c r="C784" s="27"/>
    </row>
    <row r="785" spans="3:3" ht="12.75" customHeight="1">
      <c r="C785" s="27"/>
    </row>
    <row r="786" spans="3:3" ht="12.75" customHeight="1">
      <c r="C786" s="27"/>
    </row>
    <row r="787" spans="3:3" ht="12.75" customHeight="1">
      <c r="C787" s="27"/>
    </row>
    <row r="788" spans="3:3" ht="12.75" customHeight="1">
      <c r="C788" s="27"/>
    </row>
    <row r="789" spans="3:3" ht="12.75" customHeight="1">
      <c r="C789" s="27"/>
    </row>
    <row r="790" spans="3:3" ht="12.75" customHeight="1">
      <c r="C790" s="27"/>
    </row>
    <row r="791" spans="3:3" ht="12.75" customHeight="1">
      <c r="C791" s="27"/>
    </row>
    <row r="792" spans="3:3" ht="12.75" customHeight="1">
      <c r="C792" s="27"/>
    </row>
    <row r="793" spans="3:3" ht="12.75" customHeight="1">
      <c r="C793" s="27"/>
    </row>
    <row r="794" spans="3:3" ht="12.75" customHeight="1">
      <c r="C794" s="27"/>
    </row>
    <row r="795" spans="3:3" ht="12.75" customHeight="1">
      <c r="C795" s="27"/>
    </row>
    <row r="796" spans="3:3" ht="12.75" customHeight="1">
      <c r="C796" s="27"/>
    </row>
    <row r="797" spans="3:3" ht="12.75" customHeight="1">
      <c r="C797" s="27"/>
    </row>
    <row r="798" spans="3:3" ht="12.75" customHeight="1">
      <c r="C798" s="27"/>
    </row>
    <row r="799" spans="3:3" ht="12.75" customHeight="1">
      <c r="C799" s="27"/>
    </row>
    <row r="800" spans="3:3" ht="12.75" customHeight="1">
      <c r="C800" s="27"/>
    </row>
    <row r="801" spans="3:3" ht="12.75" customHeight="1">
      <c r="C801" s="27"/>
    </row>
    <row r="802" spans="3:3" ht="12.75" customHeight="1">
      <c r="C802" s="27"/>
    </row>
    <row r="803" spans="3:3" ht="12.75" customHeight="1">
      <c r="C803" s="27"/>
    </row>
    <row r="804" spans="3:3" ht="12.75" customHeight="1">
      <c r="C804" s="27"/>
    </row>
    <row r="805" spans="3:3" ht="12.75" customHeight="1">
      <c r="C805" s="27"/>
    </row>
    <row r="806" spans="3:3" ht="12.75" customHeight="1">
      <c r="C806" s="27"/>
    </row>
    <row r="807" spans="3:3" ht="12.75" customHeight="1">
      <c r="C807" s="27"/>
    </row>
    <row r="808" spans="3:3" ht="12.75" customHeight="1">
      <c r="C808" s="27"/>
    </row>
    <row r="809" spans="3:3" ht="12.75" customHeight="1">
      <c r="C809" s="27"/>
    </row>
    <row r="810" spans="3:3" ht="12.75" customHeight="1">
      <c r="C810" s="27"/>
    </row>
    <row r="811" spans="3:3" ht="12.75" customHeight="1">
      <c r="C811" s="27"/>
    </row>
    <row r="812" spans="3:3" ht="12.75" customHeight="1">
      <c r="C812" s="27"/>
    </row>
    <row r="813" spans="3:3" ht="12.75" customHeight="1">
      <c r="C813" s="27"/>
    </row>
    <row r="814" spans="3:3" ht="12.75" customHeight="1">
      <c r="C814" s="27"/>
    </row>
    <row r="815" spans="3:3" ht="12.75" customHeight="1">
      <c r="C815" s="27"/>
    </row>
    <row r="816" spans="3:3" ht="12.75" customHeight="1">
      <c r="C816" s="27"/>
    </row>
    <row r="817" spans="3:3" ht="12.75" customHeight="1">
      <c r="C817" s="27"/>
    </row>
    <row r="818" spans="3:3" ht="12.75" customHeight="1">
      <c r="C818" s="27"/>
    </row>
    <row r="819" spans="3:3" ht="12.75" customHeight="1">
      <c r="C819" s="27"/>
    </row>
    <row r="820" spans="3:3" ht="12.75" customHeight="1">
      <c r="C820" s="27"/>
    </row>
    <row r="821" spans="3:3" ht="12.75" customHeight="1">
      <c r="C821" s="27"/>
    </row>
    <row r="822" spans="3:3" ht="12.75" customHeight="1">
      <c r="C822" s="27"/>
    </row>
    <row r="823" spans="3:3" ht="12.75" customHeight="1">
      <c r="C823" s="27"/>
    </row>
    <row r="824" spans="3:3" ht="12.75" customHeight="1">
      <c r="C824" s="27"/>
    </row>
    <row r="825" spans="3:3" ht="12.75" customHeight="1">
      <c r="C825" s="27"/>
    </row>
    <row r="826" spans="3:3" ht="12.75" customHeight="1">
      <c r="C826" s="27"/>
    </row>
    <row r="827" spans="3:3" ht="12.75" customHeight="1">
      <c r="C827" s="27"/>
    </row>
    <row r="828" spans="3:3" ht="12.75" customHeight="1">
      <c r="C828" s="27"/>
    </row>
    <row r="829" spans="3:3" ht="12.75" customHeight="1">
      <c r="C829" s="27"/>
    </row>
    <row r="830" spans="3:3" ht="12.75" customHeight="1">
      <c r="C830" s="27"/>
    </row>
    <row r="831" spans="3:3" ht="12.75" customHeight="1">
      <c r="C831" s="27"/>
    </row>
    <row r="832" spans="3:3" ht="12.75" customHeight="1">
      <c r="C832" s="27"/>
    </row>
    <row r="833" spans="3:3" ht="12.75" customHeight="1">
      <c r="C833" s="27"/>
    </row>
    <row r="834" spans="3:3" ht="12.75" customHeight="1">
      <c r="C834" s="27"/>
    </row>
    <row r="835" spans="3:3" ht="12.75" customHeight="1">
      <c r="C835" s="27"/>
    </row>
    <row r="836" spans="3:3" ht="12.75" customHeight="1">
      <c r="C836" s="27"/>
    </row>
    <row r="837" spans="3:3" ht="12.75" customHeight="1">
      <c r="C837" s="27"/>
    </row>
    <row r="838" spans="3:3" ht="12.75" customHeight="1">
      <c r="C838" s="27"/>
    </row>
    <row r="839" spans="3:3" ht="12.75" customHeight="1">
      <c r="C839" s="27"/>
    </row>
    <row r="840" spans="3:3" ht="12.75" customHeight="1">
      <c r="C840" s="27"/>
    </row>
    <row r="841" spans="3:3" ht="12.75" customHeight="1">
      <c r="C841" s="27"/>
    </row>
    <row r="842" spans="3:3" ht="12.75" customHeight="1">
      <c r="C842" s="27"/>
    </row>
    <row r="843" spans="3:3" ht="12.75" customHeight="1">
      <c r="C843" s="27"/>
    </row>
    <row r="844" spans="3:3" ht="12.75" customHeight="1">
      <c r="C844" s="27"/>
    </row>
    <row r="845" spans="3:3" ht="12.75" customHeight="1">
      <c r="C845" s="27"/>
    </row>
    <row r="846" spans="3:3" ht="12.75" customHeight="1">
      <c r="C846" s="27"/>
    </row>
    <row r="847" spans="3:3" ht="12.75" customHeight="1">
      <c r="C847" s="27"/>
    </row>
    <row r="848" spans="3:3" ht="12.75" customHeight="1">
      <c r="C848" s="27"/>
    </row>
    <row r="849" spans="3:3" ht="12.75" customHeight="1">
      <c r="C849" s="27"/>
    </row>
    <row r="850" spans="3:3" ht="12.75" customHeight="1">
      <c r="C850" s="27"/>
    </row>
    <row r="851" spans="3:3" ht="12.75" customHeight="1">
      <c r="C851" s="27"/>
    </row>
    <row r="852" spans="3:3" ht="12.75" customHeight="1">
      <c r="C852" s="27"/>
    </row>
    <row r="853" spans="3:3" ht="12.75" customHeight="1">
      <c r="C853" s="27"/>
    </row>
    <row r="854" spans="3:3" ht="12.75" customHeight="1">
      <c r="C854" s="27"/>
    </row>
    <row r="855" spans="3:3" ht="12.75" customHeight="1">
      <c r="C855" s="27"/>
    </row>
    <row r="856" spans="3:3" ht="12.75" customHeight="1">
      <c r="C856" s="27"/>
    </row>
    <row r="857" spans="3:3" ht="12.75" customHeight="1">
      <c r="C857" s="27"/>
    </row>
    <row r="858" spans="3:3" ht="12.75" customHeight="1">
      <c r="C858" s="27"/>
    </row>
    <row r="859" spans="3:3" ht="12.75" customHeight="1">
      <c r="C859" s="27"/>
    </row>
    <row r="860" spans="3:3" ht="12.75" customHeight="1">
      <c r="C860" s="27"/>
    </row>
    <row r="861" spans="3:3" ht="12.75" customHeight="1">
      <c r="C861" s="27"/>
    </row>
    <row r="862" spans="3:3" ht="12.75" customHeight="1">
      <c r="C862" s="27"/>
    </row>
    <row r="863" spans="3:3" ht="12.75" customHeight="1">
      <c r="C863" s="27"/>
    </row>
    <row r="864" spans="3:3" ht="12.75" customHeight="1">
      <c r="C864" s="27"/>
    </row>
    <row r="865" spans="3:3" ht="12.75" customHeight="1">
      <c r="C865" s="27"/>
    </row>
    <row r="866" spans="3:3" ht="12.75" customHeight="1">
      <c r="C866" s="27"/>
    </row>
    <row r="867" spans="3:3" ht="12.75" customHeight="1">
      <c r="C867" s="27"/>
    </row>
    <row r="868" spans="3:3" ht="12.75" customHeight="1">
      <c r="C868" s="27"/>
    </row>
    <row r="869" spans="3:3" ht="12.75" customHeight="1">
      <c r="C869" s="27"/>
    </row>
    <row r="870" spans="3:3" ht="12.75" customHeight="1">
      <c r="C870" s="27"/>
    </row>
    <row r="871" spans="3:3" ht="12.75" customHeight="1">
      <c r="C871" s="27"/>
    </row>
    <row r="872" spans="3:3" ht="12.75" customHeight="1">
      <c r="C872" s="27"/>
    </row>
    <row r="873" spans="3:3" ht="12.75" customHeight="1">
      <c r="C873" s="27"/>
    </row>
    <row r="874" spans="3:3" ht="12.75" customHeight="1">
      <c r="C874" s="27"/>
    </row>
    <row r="875" spans="3:3" ht="12.75" customHeight="1">
      <c r="C875" s="27"/>
    </row>
    <row r="876" spans="3:3" ht="12.75" customHeight="1">
      <c r="C876" s="27"/>
    </row>
    <row r="877" spans="3:3" ht="12.75" customHeight="1">
      <c r="C877" s="27"/>
    </row>
    <row r="878" spans="3:3" ht="12.75" customHeight="1">
      <c r="C878" s="27"/>
    </row>
    <row r="879" spans="3:3" ht="12.75" customHeight="1">
      <c r="C879" s="27"/>
    </row>
    <row r="880" spans="3:3" ht="12.75" customHeight="1">
      <c r="C880" s="27"/>
    </row>
    <row r="881" spans="3:3" ht="12.75" customHeight="1">
      <c r="C881" s="27"/>
    </row>
    <row r="882" spans="3:3" ht="12.75" customHeight="1">
      <c r="C882" s="27"/>
    </row>
    <row r="883" spans="3:3" ht="12.75" customHeight="1">
      <c r="C883" s="27"/>
    </row>
    <row r="884" spans="3:3" ht="12.75" customHeight="1">
      <c r="C884" s="27"/>
    </row>
    <row r="885" spans="3:3" ht="12.75" customHeight="1">
      <c r="C885" s="27"/>
    </row>
    <row r="886" spans="3:3" ht="12.75" customHeight="1">
      <c r="C886" s="27"/>
    </row>
    <row r="887" spans="3:3" ht="12.75" customHeight="1">
      <c r="C887" s="27"/>
    </row>
    <row r="888" spans="3:3" ht="12.75" customHeight="1">
      <c r="C888" s="27"/>
    </row>
    <row r="889" spans="3:3" ht="12.75" customHeight="1">
      <c r="C889" s="27"/>
    </row>
    <row r="890" spans="3:3" ht="12.75" customHeight="1">
      <c r="C890" s="27"/>
    </row>
    <row r="891" spans="3:3" ht="12.75" customHeight="1">
      <c r="C891" s="27"/>
    </row>
    <row r="892" spans="3:3" ht="12.75" customHeight="1">
      <c r="C892" s="27"/>
    </row>
    <row r="893" spans="3:3" ht="12.75" customHeight="1">
      <c r="C893" s="27"/>
    </row>
    <row r="894" spans="3:3" ht="12.75" customHeight="1">
      <c r="C894" s="27"/>
    </row>
    <row r="895" spans="3:3" ht="12.75" customHeight="1">
      <c r="C895" s="27"/>
    </row>
    <row r="896" spans="3:3" ht="12.75" customHeight="1">
      <c r="C896" s="27"/>
    </row>
    <row r="897" spans="3:3" ht="12.75" customHeight="1">
      <c r="C897" s="27"/>
    </row>
    <row r="898" spans="3:3" ht="12.75" customHeight="1">
      <c r="C898" s="27"/>
    </row>
    <row r="899" spans="3:3" ht="12.75" customHeight="1">
      <c r="C899" s="27"/>
    </row>
    <row r="900" spans="3:3" ht="12.75" customHeight="1">
      <c r="C900" s="27"/>
    </row>
    <row r="901" spans="3:3" ht="12.75" customHeight="1">
      <c r="C901" s="27"/>
    </row>
    <row r="902" spans="3:3" ht="12.75" customHeight="1">
      <c r="C902" s="27"/>
    </row>
    <row r="903" spans="3:3" ht="12.75" customHeight="1">
      <c r="C903" s="27"/>
    </row>
    <row r="904" spans="3:3" ht="12.75" customHeight="1">
      <c r="C904" s="27"/>
    </row>
    <row r="905" spans="3:3" ht="12.75" customHeight="1">
      <c r="C905" s="27"/>
    </row>
    <row r="906" spans="3:3" ht="12.75" customHeight="1">
      <c r="C906" s="27"/>
    </row>
    <row r="907" spans="3:3" ht="12.75" customHeight="1">
      <c r="C907" s="27"/>
    </row>
    <row r="908" spans="3:3" ht="12.75" customHeight="1">
      <c r="C908" s="27"/>
    </row>
    <row r="909" spans="3:3" ht="12.75" customHeight="1">
      <c r="C909" s="27"/>
    </row>
    <row r="910" spans="3:3" ht="12.75" customHeight="1">
      <c r="C910" s="27"/>
    </row>
    <row r="911" spans="3:3" ht="12.75" customHeight="1">
      <c r="C911" s="27"/>
    </row>
    <row r="912" spans="3:3" ht="12.75" customHeight="1">
      <c r="C912" s="27"/>
    </row>
    <row r="913" spans="3:3" ht="12.75" customHeight="1">
      <c r="C913" s="27"/>
    </row>
    <row r="914" spans="3:3" ht="12.75" customHeight="1">
      <c r="C914" s="27"/>
    </row>
    <row r="915" spans="3:3" ht="12.75" customHeight="1">
      <c r="C915" s="27"/>
    </row>
    <row r="916" spans="3:3" ht="12.75" customHeight="1">
      <c r="C916" s="27"/>
    </row>
    <row r="917" spans="3:3" ht="12.75" customHeight="1">
      <c r="C917" s="27"/>
    </row>
    <row r="918" spans="3:3" ht="12.75" customHeight="1">
      <c r="C918" s="27"/>
    </row>
    <row r="919" spans="3:3" ht="12.75" customHeight="1">
      <c r="C919" s="27"/>
    </row>
    <row r="920" spans="3:3" ht="12.75" customHeight="1">
      <c r="C920" s="27"/>
    </row>
    <row r="921" spans="3:3" ht="12.75" customHeight="1">
      <c r="C921" s="27"/>
    </row>
    <row r="922" spans="3:3" ht="12.75" customHeight="1">
      <c r="C922" s="27"/>
    </row>
    <row r="923" spans="3:3" ht="12.75" customHeight="1">
      <c r="C923" s="27"/>
    </row>
    <row r="924" spans="3:3" ht="12.75" customHeight="1">
      <c r="C924" s="27"/>
    </row>
    <row r="925" spans="3:3" ht="12.75" customHeight="1">
      <c r="C925" s="27"/>
    </row>
    <row r="926" spans="3:3" ht="12.75" customHeight="1">
      <c r="C926" s="27"/>
    </row>
    <row r="927" spans="3:3" ht="12.75" customHeight="1">
      <c r="C927" s="27"/>
    </row>
    <row r="928" spans="3:3" ht="12.75" customHeight="1">
      <c r="C928" s="27"/>
    </row>
    <row r="929" spans="3:3" ht="12.75" customHeight="1">
      <c r="C929" s="27"/>
    </row>
    <row r="930" spans="3:3" ht="12.75" customHeight="1">
      <c r="C930" s="27"/>
    </row>
    <row r="931" spans="3:3" ht="12.75" customHeight="1">
      <c r="C931" s="27"/>
    </row>
    <row r="932" spans="3:3" ht="12.75" customHeight="1">
      <c r="C932" s="27"/>
    </row>
    <row r="933" spans="3:3" ht="12.75" customHeight="1">
      <c r="C933" s="27"/>
    </row>
    <row r="934" spans="3:3" ht="12.75" customHeight="1">
      <c r="C934" s="27"/>
    </row>
    <row r="935" spans="3:3" ht="12.75" customHeight="1">
      <c r="C935" s="27"/>
    </row>
    <row r="936" spans="3:3" ht="12.75" customHeight="1">
      <c r="C936" s="27"/>
    </row>
    <row r="937" spans="3:3" ht="12.75" customHeight="1">
      <c r="C937" s="27"/>
    </row>
    <row r="938" spans="3:3" ht="12.75" customHeight="1">
      <c r="C938" s="27"/>
    </row>
    <row r="939" spans="3:3" ht="12.75" customHeight="1">
      <c r="C939" s="27"/>
    </row>
    <row r="940" spans="3:3" ht="12.75" customHeight="1">
      <c r="C940" s="27"/>
    </row>
    <row r="941" spans="3:3" ht="12.75" customHeight="1">
      <c r="C941" s="27"/>
    </row>
    <row r="942" spans="3:3" ht="12.75" customHeight="1">
      <c r="C942" s="27"/>
    </row>
    <row r="943" spans="3:3" ht="12.75" customHeight="1">
      <c r="C943" s="27"/>
    </row>
    <row r="944" spans="3:3" ht="12.75" customHeight="1">
      <c r="C944" s="27"/>
    </row>
    <row r="945" spans="3:3" ht="12.75" customHeight="1">
      <c r="C945" s="27"/>
    </row>
    <row r="946" spans="3:3" ht="12.75" customHeight="1">
      <c r="C946" s="27"/>
    </row>
    <row r="947" spans="3:3" ht="12.75" customHeight="1">
      <c r="C947" s="27"/>
    </row>
    <row r="948" spans="3:3" ht="12.75" customHeight="1">
      <c r="C948" s="27"/>
    </row>
    <row r="949" spans="3:3" ht="12.75" customHeight="1">
      <c r="C949" s="27"/>
    </row>
    <row r="950" spans="3:3" ht="12.75" customHeight="1">
      <c r="C950" s="27"/>
    </row>
    <row r="951" spans="3:3" ht="12.75" customHeight="1">
      <c r="C951" s="27"/>
    </row>
    <row r="952" spans="3:3" ht="12.75" customHeight="1">
      <c r="C952" s="27"/>
    </row>
    <row r="953" spans="3:3" ht="12.75" customHeight="1">
      <c r="C953" s="27"/>
    </row>
    <row r="954" spans="3:3" ht="12.75" customHeight="1">
      <c r="C954" s="27"/>
    </row>
    <row r="955" spans="3:3" ht="12.75" customHeight="1">
      <c r="C955" s="27"/>
    </row>
    <row r="956" spans="3:3" ht="12.75" customHeight="1">
      <c r="C956" s="27"/>
    </row>
    <row r="957" spans="3:3" ht="12.75" customHeight="1">
      <c r="C957" s="27"/>
    </row>
    <row r="958" spans="3:3" ht="12.75" customHeight="1">
      <c r="C958" s="27"/>
    </row>
    <row r="959" spans="3:3" ht="12.75" customHeight="1">
      <c r="C959" s="27"/>
    </row>
    <row r="960" spans="3:3" ht="12.75" customHeight="1">
      <c r="C960" s="27"/>
    </row>
    <row r="961" spans="3:3" ht="12.75" customHeight="1">
      <c r="C961" s="27"/>
    </row>
    <row r="962" spans="3:3" ht="12.75" customHeight="1">
      <c r="C962" s="27"/>
    </row>
    <row r="963" spans="3:3" ht="12.75" customHeight="1">
      <c r="C963" s="27"/>
    </row>
    <row r="964" spans="3:3" ht="12.75" customHeight="1">
      <c r="C964" s="27"/>
    </row>
    <row r="965" spans="3:3" ht="12.75" customHeight="1">
      <c r="C965" s="27"/>
    </row>
    <row r="966" spans="3:3" ht="12.75" customHeight="1">
      <c r="C966" s="27"/>
    </row>
    <row r="967" spans="3:3" ht="12.75" customHeight="1">
      <c r="C967" s="27"/>
    </row>
    <row r="968" spans="3:3" ht="12.75" customHeight="1">
      <c r="C968" s="27"/>
    </row>
    <row r="969" spans="3:3" ht="12.75" customHeight="1">
      <c r="C969" s="27"/>
    </row>
    <row r="970" spans="3:3" ht="12.75" customHeight="1">
      <c r="C970" s="27"/>
    </row>
    <row r="971" spans="3:3" ht="12.75" customHeight="1">
      <c r="C971" s="27"/>
    </row>
    <row r="972" spans="3:3" ht="12.75" customHeight="1">
      <c r="C972" s="27"/>
    </row>
    <row r="973" spans="3:3" ht="12.75" customHeight="1">
      <c r="C973" s="27"/>
    </row>
    <row r="974" spans="3:3" ht="12.75" customHeight="1">
      <c r="C974" s="27"/>
    </row>
    <row r="975" spans="3:3" ht="12.75" customHeight="1">
      <c r="C975" s="27"/>
    </row>
    <row r="976" spans="3:3" ht="12.75" customHeight="1">
      <c r="C976" s="27"/>
    </row>
    <row r="977" spans="3:3" ht="12.75" customHeight="1">
      <c r="C977" s="27"/>
    </row>
    <row r="978" spans="3:3" ht="12.75" customHeight="1">
      <c r="C978" s="27"/>
    </row>
    <row r="979" spans="3:3" ht="12.75" customHeight="1">
      <c r="C979" s="27"/>
    </row>
    <row r="980" spans="3:3" ht="12.75" customHeight="1">
      <c r="C980" s="27"/>
    </row>
    <row r="981" spans="3:3" ht="12.75" customHeight="1">
      <c r="C981" s="27"/>
    </row>
    <row r="982" spans="3:3" ht="12.75" customHeight="1">
      <c r="C982" s="27"/>
    </row>
    <row r="983" spans="3:3" ht="12.75" customHeight="1">
      <c r="C983" s="27"/>
    </row>
    <row r="984" spans="3:3" ht="12.75" customHeight="1">
      <c r="C984" s="27"/>
    </row>
    <row r="985" spans="3:3" ht="12.75" customHeight="1">
      <c r="C985" s="27"/>
    </row>
    <row r="986" spans="3:3" ht="12.75" customHeight="1">
      <c r="C986" s="27"/>
    </row>
    <row r="987" spans="3:3" ht="12.75" customHeight="1">
      <c r="C987" s="27"/>
    </row>
    <row r="988" spans="3:3" ht="12.75" customHeight="1">
      <c r="C988" s="27"/>
    </row>
    <row r="989" spans="3:3" ht="12.75" customHeight="1">
      <c r="C989" s="27"/>
    </row>
    <row r="990" spans="3:3" ht="12.75" customHeight="1">
      <c r="C990" s="27"/>
    </row>
    <row r="991" spans="3:3" ht="12.75" customHeight="1">
      <c r="C991" s="27"/>
    </row>
    <row r="992" spans="3:3" ht="12.75" customHeight="1">
      <c r="C992" s="27"/>
    </row>
    <row r="993" spans="3:3" ht="12.75" customHeight="1">
      <c r="C993" s="27"/>
    </row>
    <row r="994" spans="3:3" ht="12.75" customHeight="1">
      <c r="C994" s="27"/>
    </row>
    <row r="995" spans="3:3" ht="12.75" customHeight="1">
      <c r="C995" s="27"/>
    </row>
    <row r="996" spans="3:3" ht="12.75" customHeight="1">
      <c r="C996" s="27"/>
    </row>
    <row r="997" spans="3:3" ht="12.75" customHeight="1">
      <c r="C997" s="27"/>
    </row>
    <row r="998" spans="3:3" ht="12.75" customHeight="1">
      <c r="C998" s="27"/>
    </row>
    <row r="999" spans="3:3" ht="12.75" customHeight="1">
      <c r="C999" s="27"/>
    </row>
    <row r="1000" spans="3:3" ht="12.75" customHeight="1">
      <c r="C1000" s="27"/>
    </row>
  </sheetData>
  <mergeCells count="8">
    <mergeCell ref="G23:J23"/>
    <mergeCell ref="B24:J24"/>
    <mergeCell ref="B42:J42"/>
    <mergeCell ref="G10:I10"/>
    <mergeCell ref="G19:J19"/>
    <mergeCell ref="G20:J20"/>
    <mergeCell ref="G21:J21"/>
    <mergeCell ref="G22:J22"/>
  </mergeCells>
  <pageMargins left="0.4" right="0.4" top="0.75" bottom="0.75" header="0" footer="0"/>
  <pageSetup orientation="portrait"/>
  <headerFooter>
    <oddFooter>&amp;LCode Collaborator ROI Summary&amp;CPage &amp;P&amp;Rwww.smartbear.com</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1000"/>
  <sheetViews>
    <sheetView tabSelected="1" workbookViewId="0">
      <selection activeCell="P28" sqref="P28"/>
    </sheetView>
  </sheetViews>
  <sheetFormatPr baseColWidth="10" defaultColWidth="14.5" defaultRowHeight="15" customHeight="1"/>
  <cols>
    <col min="1" max="1" width="8.83203125" customWidth="1"/>
    <col min="2" max="2" width="15.33203125" customWidth="1"/>
    <col min="3" max="3" width="11.6640625" customWidth="1"/>
    <col min="4" max="4" width="11" customWidth="1"/>
    <col min="5" max="5" width="12.33203125" customWidth="1"/>
    <col min="6" max="6" width="13.6640625" customWidth="1"/>
    <col min="7" max="26" width="8.83203125" customWidth="1"/>
  </cols>
  <sheetData>
    <row r="1" spans="2:20" ht="12.75" customHeight="1"/>
    <row r="2" spans="2:20" ht="12.75" customHeight="1">
      <c r="B2" s="25" t="s">
        <v>210</v>
      </c>
      <c r="C2" s="25"/>
      <c r="D2" s="25" t="str">
        <f>Summary!D17</f>
        <v>Monthly</v>
      </c>
      <c r="E2" s="25" t="str">
        <f>Summary!E17</f>
        <v>Annually</v>
      </c>
      <c r="F2" s="25" t="str">
        <f>Summary!F17</f>
        <v>Over 3 Years</v>
      </c>
    </row>
    <row r="3" spans="2:20" ht="12.75" customHeight="1">
      <c r="B3" s="178" t="s">
        <v>211</v>
      </c>
      <c r="C3" s="178" t="s">
        <v>212</v>
      </c>
      <c r="D3" s="157">
        <f>'ROI Calculation Worksheet'!$D$38</f>
        <v>30000</v>
      </c>
      <c r="E3" s="157">
        <f t="shared" ref="E3:E4" si="0">D3*12</f>
        <v>360000</v>
      </c>
      <c r="F3" s="157">
        <f t="shared" ref="F3:F4" si="1">E3*3</f>
        <v>1080000</v>
      </c>
      <c r="G3" s="157"/>
      <c r="H3" s="157"/>
      <c r="I3" s="157"/>
      <c r="J3" s="157"/>
      <c r="K3" s="157"/>
      <c r="L3" s="157"/>
      <c r="M3" s="157"/>
      <c r="N3" s="157"/>
      <c r="O3" s="157"/>
      <c r="P3" s="157"/>
      <c r="Q3" s="157"/>
      <c r="R3" s="157"/>
      <c r="S3" s="157"/>
      <c r="T3" s="157"/>
    </row>
    <row r="4" spans="2:20" ht="12.75" customHeight="1">
      <c r="B4" s="178" t="s">
        <v>213</v>
      </c>
      <c r="C4" s="178" t="s">
        <v>212</v>
      </c>
      <c r="D4" s="157">
        <f>'ROI Calculation Worksheet'!F38</f>
        <v>1666.666666666667</v>
      </c>
      <c r="E4" s="157">
        <f t="shared" si="0"/>
        <v>20000.000000000004</v>
      </c>
      <c r="F4" s="157">
        <f t="shared" si="1"/>
        <v>60000.000000000015</v>
      </c>
      <c r="G4" s="157"/>
      <c r="H4" s="157"/>
      <c r="I4" s="157"/>
      <c r="J4" s="157"/>
      <c r="K4" s="157"/>
      <c r="L4" s="157"/>
      <c r="M4" s="157"/>
      <c r="N4" s="157"/>
      <c r="O4" s="157"/>
      <c r="P4" s="157"/>
      <c r="Q4" s="157"/>
      <c r="R4" s="157"/>
      <c r="S4" s="157"/>
      <c r="T4" s="157"/>
    </row>
    <row r="5" spans="2:20" ht="12.75" customHeight="1">
      <c r="C5" s="178" t="s">
        <v>214</v>
      </c>
      <c r="D5" s="157">
        <f>'ROI Calculation Worksheet'!F40</f>
        <v>28333.333333333332</v>
      </c>
      <c r="E5" s="157">
        <f>Summary!E21</f>
        <v>340000</v>
      </c>
      <c r="F5" s="157">
        <f>Summary!F21</f>
        <v>1020000</v>
      </c>
      <c r="G5" s="157"/>
      <c r="H5" s="157"/>
      <c r="I5" s="157"/>
      <c r="J5" s="157"/>
      <c r="K5" s="157"/>
      <c r="L5" s="157"/>
      <c r="M5" s="157"/>
      <c r="N5" s="157"/>
      <c r="O5" s="157"/>
      <c r="P5" s="157"/>
      <c r="Q5" s="157"/>
      <c r="R5" s="157"/>
      <c r="S5" s="157"/>
      <c r="T5" s="157"/>
    </row>
    <row r="6" spans="2:20" ht="12.75" customHeight="1">
      <c r="G6" s="157"/>
      <c r="H6" s="157"/>
      <c r="I6" s="157"/>
      <c r="J6" s="157"/>
      <c r="K6" s="157"/>
      <c r="L6" s="157"/>
      <c r="M6" s="157"/>
      <c r="N6" s="157"/>
      <c r="O6" s="157"/>
      <c r="P6" s="157"/>
      <c r="Q6" s="157"/>
      <c r="R6" s="157"/>
      <c r="S6" s="157"/>
      <c r="T6" s="157"/>
    </row>
    <row r="7" spans="2:20" ht="12.75" customHeight="1">
      <c r="G7" s="157"/>
      <c r="H7" s="157"/>
      <c r="I7" s="157"/>
      <c r="J7" s="157"/>
      <c r="K7" s="157"/>
      <c r="L7" s="157"/>
      <c r="M7" s="157"/>
      <c r="N7" s="157"/>
      <c r="O7" s="157"/>
      <c r="P7" s="157"/>
      <c r="Q7" s="157"/>
      <c r="R7" s="157"/>
      <c r="S7" s="157"/>
      <c r="T7" s="157"/>
    </row>
    <row r="8" spans="2:20" ht="12.75" customHeight="1">
      <c r="G8" s="157"/>
      <c r="H8" s="157"/>
      <c r="I8" s="157"/>
      <c r="J8" s="157"/>
      <c r="K8" s="157"/>
      <c r="L8" s="157"/>
      <c r="M8" s="157"/>
      <c r="N8" s="157"/>
      <c r="O8" s="157"/>
      <c r="P8" s="157"/>
      <c r="Q8" s="157"/>
      <c r="R8" s="157"/>
      <c r="S8" s="157"/>
      <c r="T8" s="157"/>
    </row>
    <row r="9" spans="2:20" ht="12.75" customHeight="1">
      <c r="B9" s="25" t="s">
        <v>215</v>
      </c>
      <c r="C9" s="25"/>
      <c r="D9" s="25" t="str">
        <f>Summary!D17</f>
        <v>Monthly</v>
      </c>
      <c r="E9" s="25" t="str">
        <f>Summary!E17</f>
        <v>Annually</v>
      </c>
      <c r="F9" s="25" t="str">
        <f>Summary!F17</f>
        <v>Over 3 Years</v>
      </c>
      <c r="G9" s="157"/>
      <c r="H9" s="157"/>
      <c r="I9" s="157"/>
      <c r="J9" s="157"/>
      <c r="K9" s="157"/>
      <c r="L9" s="157"/>
      <c r="M9" s="157"/>
      <c r="N9" s="157"/>
      <c r="O9" s="157"/>
      <c r="P9" s="157"/>
      <c r="Q9" s="157"/>
      <c r="R9" s="157"/>
      <c r="S9" s="157"/>
      <c r="T9" s="157"/>
    </row>
    <row r="10" spans="2:20" ht="12.75" customHeight="1">
      <c r="B10" s="178" t="s">
        <v>211</v>
      </c>
      <c r="C10" s="178" t="s">
        <v>212</v>
      </c>
      <c r="D10" s="157">
        <f>'ROI Calculation Worksheet'!D67</f>
        <v>17279.999999999996</v>
      </c>
      <c r="E10" s="157">
        <f t="shared" ref="E10:F10" si="2">E12</f>
        <v>207359.99999999994</v>
      </c>
      <c r="F10" s="157">
        <f t="shared" si="2"/>
        <v>622079.99999999977</v>
      </c>
      <c r="G10" s="157"/>
      <c r="H10" s="157"/>
      <c r="I10" s="157"/>
      <c r="J10" s="157"/>
      <c r="K10" s="157"/>
      <c r="L10" s="157"/>
      <c r="M10" s="157"/>
      <c r="N10" s="157"/>
      <c r="O10" s="157"/>
      <c r="P10" s="157"/>
      <c r="Q10" s="157"/>
      <c r="R10" s="157"/>
      <c r="S10" s="157"/>
      <c r="T10" s="157"/>
    </row>
    <row r="11" spans="2:20" ht="12.75" customHeight="1">
      <c r="B11" s="178" t="s">
        <v>213</v>
      </c>
      <c r="C11" s="178" t="s">
        <v>212</v>
      </c>
      <c r="G11" s="157"/>
      <c r="H11" s="157"/>
      <c r="I11" s="157"/>
      <c r="J11" s="157"/>
      <c r="K11" s="157"/>
      <c r="L11" s="157"/>
      <c r="M11" s="157"/>
      <c r="N11" s="157"/>
      <c r="O11" s="157"/>
      <c r="P11" s="157"/>
      <c r="Q11" s="157"/>
      <c r="R11" s="157"/>
      <c r="S11" s="157"/>
      <c r="T11" s="157"/>
    </row>
    <row r="12" spans="2:20" ht="12.75" customHeight="1">
      <c r="C12" s="178" t="s">
        <v>214</v>
      </c>
      <c r="D12" s="157">
        <f>Summary!D22</f>
        <v>17279.999999999996</v>
      </c>
      <c r="E12" s="157">
        <f>Summary!E22</f>
        <v>207359.99999999994</v>
      </c>
      <c r="F12" s="157">
        <f>Summary!F22</f>
        <v>622079.99999999977</v>
      </c>
      <c r="G12" s="157"/>
      <c r="H12" s="157"/>
      <c r="I12" s="157"/>
      <c r="J12" s="157"/>
      <c r="K12" s="157"/>
      <c r="L12" s="157"/>
      <c r="M12" s="157"/>
      <c r="N12" s="157"/>
      <c r="O12" s="157"/>
      <c r="P12" s="157"/>
      <c r="Q12" s="157"/>
      <c r="R12" s="157"/>
      <c r="S12" s="157"/>
      <c r="T12" s="157"/>
    </row>
    <row r="13" spans="2:20" ht="12.75" customHeight="1">
      <c r="D13" s="157"/>
      <c r="E13" s="157"/>
      <c r="F13" s="157"/>
      <c r="G13" s="157"/>
      <c r="H13" s="157"/>
      <c r="I13" s="157"/>
      <c r="J13" s="157"/>
      <c r="K13" s="157"/>
      <c r="L13" s="157"/>
      <c r="M13" s="157"/>
      <c r="N13" s="157"/>
      <c r="O13" s="157"/>
      <c r="P13" s="157"/>
      <c r="Q13" s="157"/>
      <c r="R13" s="157"/>
      <c r="S13" s="157"/>
      <c r="T13" s="157"/>
    </row>
    <row r="14" spans="2:20" ht="12.75" customHeight="1">
      <c r="D14" s="157"/>
      <c r="E14" s="157"/>
      <c r="F14" s="157"/>
      <c r="G14" s="157"/>
      <c r="H14" s="157"/>
      <c r="I14" s="157"/>
      <c r="J14" s="157"/>
      <c r="K14" s="157"/>
      <c r="L14" s="157"/>
      <c r="M14" s="157"/>
      <c r="N14" s="157"/>
      <c r="O14" s="157"/>
      <c r="P14" s="157"/>
      <c r="Q14" s="157"/>
      <c r="R14" s="157"/>
      <c r="S14" s="157"/>
      <c r="T14" s="157"/>
    </row>
    <row r="15" spans="2:20" ht="12.75" customHeight="1">
      <c r="D15" s="157"/>
      <c r="E15" s="157"/>
      <c r="F15" s="157"/>
      <c r="G15" s="157"/>
      <c r="H15" s="157"/>
      <c r="I15" s="157"/>
      <c r="J15" s="157"/>
      <c r="K15" s="157"/>
      <c r="L15" s="157"/>
      <c r="M15" s="157"/>
      <c r="N15" s="157"/>
      <c r="O15" s="157"/>
      <c r="P15" s="157"/>
      <c r="Q15" s="157"/>
      <c r="R15" s="157"/>
      <c r="S15" s="157"/>
      <c r="T15" s="157"/>
    </row>
    <row r="16" spans="2:20" ht="12.75" customHeight="1">
      <c r="B16" s="25" t="s">
        <v>210</v>
      </c>
      <c r="C16" s="178" t="s">
        <v>211</v>
      </c>
      <c r="D16" s="178" t="s">
        <v>213</v>
      </c>
      <c r="F16" s="157"/>
      <c r="G16" s="157"/>
      <c r="H16" s="157"/>
      <c r="I16" s="157"/>
      <c r="J16" s="157"/>
      <c r="K16" s="157"/>
      <c r="L16" s="157"/>
      <c r="M16" s="157"/>
      <c r="N16" s="157"/>
      <c r="O16" s="157"/>
      <c r="P16" s="157"/>
      <c r="Q16" s="157"/>
      <c r="R16" s="157"/>
      <c r="S16" s="157"/>
      <c r="T16" s="157"/>
    </row>
    <row r="17" spans="2:20" ht="12.75" customHeight="1">
      <c r="B17" s="25" t="s">
        <v>212</v>
      </c>
      <c r="C17" s="157">
        <f>'ROI Calculation Worksheet'!D38</f>
        <v>30000</v>
      </c>
      <c r="D17" s="157"/>
      <c r="E17" s="157"/>
      <c r="F17" s="157"/>
      <c r="G17" s="157"/>
      <c r="H17" s="157"/>
      <c r="I17" s="157"/>
      <c r="J17" s="157"/>
      <c r="K17" s="157"/>
      <c r="L17" s="157"/>
      <c r="M17" s="157"/>
      <c r="N17" s="157"/>
      <c r="O17" s="157"/>
      <c r="P17" s="157"/>
      <c r="Q17" s="157"/>
      <c r="R17" s="157"/>
      <c r="S17" s="157"/>
      <c r="T17" s="157"/>
    </row>
    <row r="18" spans="2:20" ht="12.75" customHeight="1">
      <c r="B18" s="25" t="s">
        <v>212</v>
      </c>
      <c r="C18" s="157"/>
      <c r="D18" s="157">
        <f>'ROI Calculation Worksheet'!F38</f>
        <v>1666.666666666667</v>
      </c>
    </row>
    <row r="19" spans="2:20" ht="12.75" customHeight="1">
      <c r="B19" s="179" t="s">
        <v>214</v>
      </c>
      <c r="C19" s="157"/>
      <c r="D19" s="157">
        <f>'ROI Calculation Worksheet'!F40</f>
        <v>28333.333333333332</v>
      </c>
    </row>
    <row r="20" spans="2:20" ht="12.75" customHeight="1"/>
    <row r="21" spans="2:20" ht="12.75" customHeight="1">
      <c r="B21" s="25" t="s">
        <v>215</v>
      </c>
      <c r="C21" s="178" t="s">
        <v>211</v>
      </c>
      <c r="D21" s="178" t="s">
        <v>213</v>
      </c>
      <c r="E21" s="25"/>
    </row>
    <row r="22" spans="2:20" ht="12.75" customHeight="1">
      <c r="B22" s="25" t="s">
        <v>216</v>
      </c>
      <c r="C22" s="157">
        <f>'ROI Calculation Worksheet'!D67</f>
        <v>17279.999999999996</v>
      </c>
    </row>
    <row r="23" spans="2:20" ht="12.75" customHeight="1">
      <c r="B23" s="25" t="s">
        <v>216</v>
      </c>
      <c r="C23" s="157"/>
      <c r="D23" s="157"/>
    </row>
    <row r="24" spans="2:20" ht="12.75" customHeight="1">
      <c r="B24" s="179" t="s">
        <v>214</v>
      </c>
      <c r="C24" s="157"/>
      <c r="D24" s="157">
        <f>'ROI Calculation Worksheet'!F69</f>
        <v>17279.999999999996</v>
      </c>
    </row>
    <row r="25" spans="2:20" ht="12.75" customHeight="1"/>
    <row r="26" spans="2:20" ht="12.75" customHeight="1"/>
    <row r="27" spans="2:20" ht="12.75" customHeight="1"/>
    <row r="28" spans="2:20" ht="12.75" customHeight="1"/>
    <row r="29" spans="2:20" ht="12.75" customHeight="1"/>
    <row r="30" spans="2:20" ht="12.75" customHeight="1"/>
    <row r="31" spans="2:20" ht="12.75" customHeight="1"/>
    <row r="32" spans="2: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ROI Calculation Worksheet</vt:lpstr>
      <vt:lpstr>Summary</vt:lpstr>
      <vt:lpstr>Chart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Marotta</cp:lastModifiedBy>
  <dcterms:created xsi:type="dcterms:W3CDTF">2021-02-11T17:57:07Z</dcterms:created>
  <dcterms:modified xsi:type="dcterms:W3CDTF">2021-02-11T18:01:56Z</dcterms:modified>
</cp:coreProperties>
</file>